
<file path=[Content_Types].xml><?xml version="1.0" encoding="utf-8"?>
<Types xmlns="http://schemas.openxmlformats.org/package/2006/content-types">
  <Override PartName="/xl/pivotTables/pivotTable6.xml" ContentType="application/vnd.openxmlformats-officedocument.spreadsheetml.pivotTable+xml"/>
  <Override PartName="/xl/charts/chart6.xml" ContentType="application/vnd.openxmlformats-officedocument.drawingml.char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4.xml" ContentType="application/vnd.openxmlformats-officedocument.spreadsheetml.pivotTable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2.xml" ContentType="application/vnd.openxmlformats-officedocument.spreadsheetml.pivotCacheDefinition+xml"/>
  <Override PartName="/xl/pivotCache/pivotCacheDefinition3.xml" ContentType="application/vnd.openxmlformats-officedocument.spreadsheetml.pivotCacheDefinition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Tables/pivotTable11.xml" ContentType="application/vnd.openxmlformats-officedocument.spreadsheetml.pivotTable+xml"/>
  <Override PartName="/xl/pivotTables/pivotTable12.xml" ContentType="application/vnd.openxmlformats-officedocument.spreadsheetml.pivotTable+xml"/>
  <Override PartName="/xl/calcChain.xml" ContentType="application/vnd.openxmlformats-officedocument.spreadsheetml.calcChain+xml"/>
  <Override PartName="/xl/pivotCache/pivotCacheRecords3.xml" ContentType="application/vnd.openxmlformats-officedocument.spreadsheetml.pivotCacheRecords+xml"/>
  <Override PartName="/xl/sharedStrings.xml" ContentType="application/vnd.openxmlformats-officedocument.spreadsheetml.sharedStrings+xml"/>
  <Override PartName="/xl/pivotTables/pivotTable9.xml" ContentType="application/vnd.openxmlformats-officedocument.spreadsheetml.pivotTable+xml"/>
  <Override PartName="/xl/pivotTables/pivotTable10.xml" ContentType="application/vnd.openxmlformats-officedocument.spreadsheetml.pivotTable+xml"/>
  <Override PartName="/xl/pivotCache/pivotCacheRecords1.xml" ContentType="application/vnd.openxmlformats-officedocument.spreadsheetml.pivotCacheRecords+xml"/>
  <Override PartName="/xl/pivotCache/pivotCacheRecords2.xml" ContentType="application/vnd.openxmlformats-officedocument.spreadsheetml.pivotCacheRecords+xml"/>
  <Override PartName="/xl/pivotTables/pivotTable7.xml" ContentType="application/vnd.openxmlformats-officedocument.spreadsheetml.pivotTable+xml"/>
  <Override PartName="/xl/pivotTables/pivotTable8.xml" ContentType="application/vnd.openxmlformats-officedocument.spreadsheetml.pivotTable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docProps/core.xml" ContentType="application/vnd.openxmlformats-package.core-properties+xml"/>
  <Override PartName="/xl/pivotTables/pivotTable5.xml" ContentType="application/vnd.openxmlformats-officedocument.spreadsheetml.pivotTable+xml"/>
  <Override PartName="/xl/charts/chart7.xml" ContentType="application/vnd.openxmlformats-officedocument.drawingml.chart+xml"/>
  <Override PartName="/xl/charts/chart10.xml" ContentType="application/vnd.openxmlformats-officedocument.drawingml.chart+xml"/>
  <Default Extension="bin" ContentType="application/vnd.openxmlformats-officedocument.spreadsheetml.printerSettings"/>
  <Override PartName="/xl/drawings/drawing9.xml" ContentType="application/vnd.openxmlformats-officedocument.drawing+xml"/>
  <Override PartName="/xl/pivotTables/pivotTable3.xml" ContentType="application/vnd.openxmlformats-officedocument.spreadsheetml.pivotTable+xml"/>
  <Override PartName="/xl/charts/chart5.xml" ContentType="application/vnd.openxmlformats-officedocument.drawingml.chart+xml"/>
  <Override PartName="/xl/drawings/drawing7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PivotChartFilter="1" defaultThemeVersion="124226"/>
  <bookViews>
    <workbookView xWindow="14385" yWindow="-15" windowWidth="14460" windowHeight="13815" tabRatio="773" activeTab="9"/>
  </bookViews>
  <sheets>
    <sheet name="Løndata" sheetId="5" r:id="rId1"/>
    <sheet name="Fordeling af kval. tillæg" sheetId="11" r:id="rId2"/>
    <sheet name="Løn1" sheetId="8" r:id="rId3"/>
    <sheet name="Lønfordeling Lærer Køn Alder" sheetId="10" r:id="rId4"/>
    <sheet name="Aldersfordeling for lærere" sheetId="9" r:id="rId5"/>
    <sheet name="Personalefordeling 1" sheetId="6" r:id="rId6"/>
    <sheet name="Personalefordeling 2" sheetId="7" r:id="rId7"/>
    <sheet name="Antal tillæg" sheetId="13" r:id="rId8"/>
    <sheet name="Typer af kvalifikationstillæg" sheetId="14" r:id="rId9"/>
    <sheet name="Persondata" sheetId="4" r:id="rId10"/>
  </sheets>
  <definedNames>
    <definedName name="_xlnm._FilterDatabase" localSheetId="9" hidden="1">Persondata!$A$1:$Q$101</definedName>
  </definedNames>
  <calcPr calcId="125725"/>
  <pivotCaches>
    <pivotCache cacheId="0" r:id="rId11"/>
    <pivotCache cacheId="1" r:id="rId12"/>
    <pivotCache cacheId="2" r:id="rId13"/>
  </pivotCaches>
</workbook>
</file>

<file path=xl/calcChain.xml><?xml version="1.0" encoding="utf-8"?>
<calcChain xmlns="http://schemas.openxmlformats.org/spreadsheetml/2006/main">
  <c r="N56" i="4"/>
  <c r="O56"/>
  <c r="N95"/>
  <c r="O95"/>
  <c r="N34"/>
  <c r="O34"/>
  <c r="N14"/>
  <c r="O14"/>
  <c r="N81"/>
  <c r="O81"/>
  <c r="N93"/>
  <c r="O93"/>
  <c r="N40"/>
  <c r="O40"/>
  <c r="N23"/>
  <c r="O23"/>
  <c r="N47"/>
  <c r="O47"/>
  <c r="N7"/>
  <c r="O7"/>
  <c r="N97"/>
  <c r="O97"/>
  <c r="N55"/>
  <c r="O55"/>
  <c r="N74"/>
  <c r="O74"/>
  <c r="N85"/>
  <c r="O85"/>
  <c r="N66"/>
  <c r="O66"/>
  <c r="N44"/>
  <c r="O44"/>
  <c r="N3"/>
  <c r="O3"/>
  <c r="N60"/>
  <c r="O60"/>
  <c r="N9"/>
  <c r="O9"/>
  <c r="N101"/>
  <c r="O101"/>
  <c r="N27"/>
  <c r="O27"/>
  <c r="N36"/>
  <c r="O36"/>
  <c r="N71"/>
  <c r="O71"/>
  <c r="N50"/>
  <c r="O50"/>
  <c r="N22"/>
  <c r="O22"/>
  <c r="N41"/>
  <c r="O41"/>
  <c r="N79"/>
  <c r="O79"/>
  <c r="N2"/>
  <c r="O2"/>
  <c r="N75"/>
  <c r="O75"/>
  <c r="N46"/>
  <c r="O46"/>
  <c r="N61"/>
  <c r="O61"/>
  <c r="N96"/>
  <c r="O96"/>
  <c r="N98"/>
  <c r="O98"/>
  <c r="N88"/>
  <c r="O88"/>
  <c r="N20"/>
  <c r="O20"/>
  <c r="N64"/>
  <c r="O64"/>
  <c r="N77"/>
  <c r="O77"/>
  <c r="N17"/>
  <c r="O17"/>
  <c r="N63"/>
  <c r="O63"/>
  <c r="N83"/>
  <c r="O83"/>
  <c r="N45"/>
  <c r="O45"/>
  <c r="N21"/>
  <c r="O21"/>
  <c r="N94"/>
  <c r="O94"/>
  <c r="N59"/>
  <c r="O59"/>
  <c r="N16"/>
  <c r="O16"/>
  <c r="N90"/>
  <c r="O90"/>
  <c r="N12"/>
  <c r="O12"/>
  <c r="N24"/>
  <c r="O24"/>
  <c r="N54"/>
  <c r="O54"/>
  <c r="N13"/>
  <c r="O13"/>
  <c r="N29"/>
  <c r="O29"/>
  <c r="N39"/>
  <c r="O39"/>
  <c r="N43"/>
  <c r="O43"/>
  <c r="N62"/>
  <c r="O62"/>
  <c r="N86"/>
  <c r="O86"/>
  <c r="N31"/>
  <c r="O31"/>
  <c r="N65"/>
  <c r="O65"/>
  <c r="N18"/>
  <c r="O18"/>
  <c r="N69"/>
  <c r="O69"/>
  <c r="N80"/>
  <c r="O80"/>
  <c r="N4"/>
  <c r="O4"/>
  <c r="N51"/>
  <c r="O51"/>
  <c r="N15"/>
  <c r="O15"/>
  <c r="N82"/>
  <c r="O82"/>
  <c r="N70"/>
  <c r="O70"/>
  <c r="N19"/>
  <c r="O19"/>
  <c r="N99"/>
  <c r="O99"/>
  <c r="N10"/>
  <c r="O10"/>
  <c r="N57"/>
  <c r="O57"/>
  <c r="N92"/>
  <c r="O92"/>
  <c r="N38"/>
  <c r="O38"/>
  <c r="N42"/>
  <c r="O42"/>
  <c r="N100"/>
  <c r="O100"/>
  <c r="N48"/>
  <c r="O48"/>
  <c r="H56"/>
  <c r="I56" s="1"/>
  <c r="P56" s="1"/>
  <c r="Q56" s="1"/>
  <c r="H95"/>
  <c r="I95" s="1"/>
  <c r="H34"/>
  <c r="I34" s="1"/>
  <c r="H14"/>
  <c r="I14" s="1"/>
  <c r="H81"/>
  <c r="I81" s="1"/>
  <c r="P81" s="1"/>
  <c r="H93"/>
  <c r="I93" s="1"/>
  <c r="H40"/>
  <c r="I40" s="1"/>
  <c r="P40" s="1"/>
  <c r="H23"/>
  <c r="I23" s="1"/>
  <c r="H47"/>
  <c r="I47" s="1"/>
  <c r="P47" s="1"/>
  <c r="H7"/>
  <c r="I7" s="1"/>
  <c r="H97"/>
  <c r="I97" s="1"/>
  <c r="P97" s="1"/>
  <c r="H55"/>
  <c r="I55" s="1"/>
  <c r="H74"/>
  <c r="I74" s="1"/>
  <c r="P74" s="1"/>
  <c r="H85"/>
  <c r="I85" s="1"/>
  <c r="H66"/>
  <c r="I66" s="1"/>
  <c r="P66" s="1"/>
  <c r="H44"/>
  <c r="I44" s="1"/>
  <c r="H3"/>
  <c r="I3" s="1"/>
  <c r="P3" s="1"/>
  <c r="H60"/>
  <c r="I60" s="1"/>
  <c r="H9"/>
  <c r="I9" s="1"/>
  <c r="P9" s="1"/>
  <c r="H101"/>
  <c r="I101" s="1"/>
  <c r="H27"/>
  <c r="I27" s="1"/>
  <c r="P27" s="1"/>
  <c r="H36"/>
  <c r="I36" s="1"/>
  <c r="H71"/>
  <c r="I71" s="1"/>
  <c r="P71" s="1"/>
  <c r="H50"/>
  <c r="I50" s="1"/>
  <c r="H22"/>
  <c r="I22" s="1"/>
  <c r="P22" s="1"/>
  <c r="H41"/>
  <c r="I41" s="1"/>
  <c r="H79"/>
  <c r="I79" s="1"/>
  <c r="P79" s="1"/>
  <c r="H2"/>
  <c r="I2" s="1"/>
  <c r="H75"/>
  <c r="I75" s="1"/>
  <c r="P75" s="1"/>
  <c r="H46"/>
  <c r="I46" s="1"/>
  <c r="H61"/>
  <c r="I61" s="1"/>
  <c r="P61" s="1"/>
  <c r="H96"/>
  <c r="I96" s="1"/>
  <c r="H98"/>
  <c r="I98" s="1"/>
  <c r="P98" s="1"/>
  <c r="H88"/>
  <c r="I88" s="1"/>
  <c r="H20"/>
  <c r="I20" s="1"/>
  <c r="P20" s="1"/>
  <c r="H64"/>
  <c r="I64" s="1"/>
  <c r="H77"/>
  <c r="I77" s="1"/>
  <c r="P77" s="1"/>
  <c r="H17"/>
  <c r="I17" s="1"/>
  <c r="H63"/>
  <c r="I63" s="1"/>
  <c r="P63" s="1"/>
  <c r="H83"/>
  <c r="I83" s="1"/>
  <c r="H45"/>
  <c r="I45" s="1"/>
  <c r="P45" s="1"/>
  <c r="H21"/>
  <c r="I21" s="1"/>
  <c r="H94"/>
  <c r="I94" s="1"/>
  <c r="P94" s="1"/>
  <c r="H59"/>
  <c r="I59" s="1"/>
  <c r="H16"/>
  <c r="I16" s="1"/>
  <c r="P16" s="1"/>
  <c r="H90"/>
  <c r="I90" s="1"/>
  <c r="H12"/>
  <c r="I12" s="1"/>
  <c r="P12" s="1"/>
  <c r="H24"/>
  <c r="I24" s="1"/>
  <c r="H54"/>
  <c r="I54" s="1"/>
  <c r="P54" s="1"/>
  <c r="H13"/>
  <c r="I13" s="1"/>
  <c r="H29"/>
  <c r="I29" s="1"/>
  <c r="P29" s="1"/>
  <c r="H39"/>
  <c r="I39" s="1"/>
  <c r="H43"/>
  <c r="I43" s="1"/>
  <c r="P43" s="1"/>
  <c r="H62"/>
  <c r="I62" s="1"/>
  <c r="H86"/>
  <c r="I86" s="1"/>
  <c r="P86" s="1"/>
  <c r="H31"/>
  <c r="I31" s="1"/>
  <c r="H65"/>
  <c r="I65" s="1"/>
  <c r="P65" s="1"/>
  <c r="H18"/>
  <c r="I18" s="1"/>
  <c r="H69"/>
  <c r="I69" s="1"/>
  <c r="P69" s="1"/>
  <c r="H80"/>
  <c r="I80" s="1"/>
  <c r="H4"/>
  <c r="I4" s="1"/>
  <c r="H51"/>
  <c r="I51" s="1"/>
  <c r="P51" s="1"/>
  <c r="H15"/>
  <c r="I15" s="1"/>
  <c r="H82"/>
  <c r="I82" s="1"/>
  <c r="P82" s="1"/>
  <c r="H70"/>
  <c r="I70" s="1"/>
  <c r="H19"/>
  <c r="I19" s="1"/>
  <c r="P19" s="1"/>
  <c r="H99"/>
  <c r="I99" s="1"/>
  <c r="H10"/>
  <c r="I10" s="1"/>
  <c r="P10" s="1"/>
  <c r="H57"/>
  <c r="I57" s="1"/>
  <c r="H92"/>
  <c r="I92" s="1"/>
  <c r="P92" s="1"/>
  <c r="H38"/>
  <c r="I38" s="1"/>
  <c r="H42"/>
  <c r="I42" s="1"/>
  <c r="P42" s="1"/>
  <c r="H100"/>
  <c r="I100" s="1"/>
  <c r="H48"/>
  <c r="I48" s="1"/>
  <c r="P48" s="1"/>
  <c r="E56"/>
  <c r="F56"/>
  <c r="E95"/>
  <c r="F95"/>
  <c r="E34"/>
  <c r="F34"/>
  <c r="E14"/>
  <c r="F14"/>
  <c r="E81"/>
  <c r="F81"/>
  <c r="E93"/>
  <c r="F93"/>
  <c r="E40"/>
  <c r="F40"/>
  <c r="E23"/>
  <c r="F23"/>
  <c r="E47"/>
  <c r="F47"/>
  <c r="E7"/>
  <c r="F7"/>
  <c r="E97"/>
  <c r="F97"/>
  <c r="E55"/>
  <c r="F55"/>
  <c r="E74"/>
  <c r="F74"/>
  <c r="E85"/>
  <c r="F85"/>
  <c r="E66"/>
  <c r="F66"/>
  <c r="E44"/>
  <c r="F44"/>
  <c r="E3"/>
  <c r="F3"/>
  <c r="E60"/>
  <c r="F60"/>
  <c r="E9"/>
  <c r="F9"/>
  <c r="E101"/>
  <c r="F101"/>
  <c r="E27"/>
  <c r="F27"/>
  <c r="E36"/>
  <c r="F36"/>
  <c r="E71"/>
  <c r="F71"/>
  <c r="E50"/>
  <c r="F50"/>
  <c r="E22"/>
  <c r="F22"/>
  <c r="E41"/>
  <c r="F41"/>
  <c r="E79"/>
  <c r="F79"/>
  <c r="E2"/>
  <c r="F2"/>
  <c r="E75"/>
  <c r="F75"/>
  <c r="E46"/>
  <c r="F46"/>
  <c r="E61"/>
  <c r="F61"/>
  <c r="E96"/>
  <c r="F96"/>
  <c r="E98"/>
  <c r="F98"/>
  <c r="E88"/>
  <c r="F88"/>
  <c r="E20"/>
  <c r="F20"/>
  <c r="E64"/>
  <c r="F64"/>
  <c r="E77"/>
  <c r="F77"/>
  <c r="E17"/>
  <c r="F17"/>
  <c r="E63"/>
  <c r="F63"/>
  <c r="E83"/>
  <c r="F83"/>
  <c r="E45"/>
  <c r="F45"/>
  <c r="E21"/>
  <c r="F21"/>
  <c r="E94"/>
  <c r="F94"/>
  <c r="E59"/>
  <c r="F59"/>
  <c r="E16"/>
  <c r="F16"/>
  <c r="E90"/>
  <c r="F90"/>
  <c r="E12"/>
  <c r="F12"/>
  <c r="E24"/>
  <c r="F24"/>
  <c r="E54"/>
  <c r="F54"/>
  <c r="E13"/>
  <c r="F13"/>
  <c r="E29"/>
  <c r="F29"/>
  <c r="E39"/>
  <c r="F39"/>
  <c r="E43"/>
  <c r="F43"/>
  <c r="E62"/>
  <c r="F62"/>
  <c r="E86"/>
  <c r="F86"/>
  <c r="E31"/>
  <c r="F31"/>
  <c r="E65"/>
  <c r="F65"/>
  <c r="E18"/>
  <c r="F18"/>
  <c r="E69"/>
  <c r="F69"/>
  <c r="E80"/>
  <c r="F80"/>
  <c r="E4"/>
  <c r="F4"/>
  <c r="E51"/>
  <c r="F51"/>
  <c r="E15"/>
  <c r="F15"/>
  <c r="E82"/>
  <c r="F82"/>
  <c r="E70"/>
  <c r="F70"/>
  <c r="E19"/>
  <c r="F19"/>
  <c r="E99"/>
  <c r="F99"/>
  <c r="E10"/>
  <c r="F10"/>
  <c r="E57"/>
  <c r="F57"/>
  <c r="E92"/>
  <c r="F92"/>
  <c r="E38"/>
  <c r="F38"/>
  <c r="E42"/>
  <c r="F42"/>
  <c r="E100"/>
  <c r="F100"/>
  <c r="E48"/>
  <c r="F48"/>
  <c r="C2" i="5"/>
  <c r="B2"/>
  <c r="A2"/>
  <c r="A1"/>
  <c r="O91" i="4"/>
  <c r="N91"/>
  <c r="H91"/>
  <c r="I91" s="1"/>
  <c r="F91"/>
  <c r="E91"/>
  <c r="O89"/>
  <c r="N89"/>
  <c r="H89"/>
  <c r="I89" s="1"/>
  <c r="F89"/>
  <c r="E89"/>
  <c r="O87"/>
  <c r="N87"/>
  <c r="H87"/>
  <c r="I87" s="1"/>
  <c r="F87"/>
  <c r="E87"/>
  <c r="O84"/>
  <c r="N84"/>
  <c r="H84"/>
  <c r="I84" s="1"/>
  <c r="F84"/>
  <c r="E84"/>
  <c r="O78"/>
  <c r="N78"/>
  <c r="H78"/>
  <c r="I78" s="1"/>
  <c r="F78"/>
  <c r="E78"/>
  <c r="O76"/>
  <c r="N76"/>
  <c r="H76"/>
  <c r="I76" s="1"/>
  <c r="F76"/>
  <c r="E76"/>
  <c r="O73"/>
  <c r="N73"/>
  <c r="H73"/>
  <c r="I73" s="1"/>
  <c r="F73"/>
  <c r="E73"/>
  <c r="O72"/>
  <c r="N72"/>
  <c r="H72"/>
  <c r="I72" s="1"/>
  <c r="F72"/>
  <c r="E72"/>
  <c r="O68"/>
  <c r="N68"/>
  <c r="H68"/>
  <c r="I68" s="1"/>
  <c r="F68"/>
  <c r="E68"/>
  <c r="O67"/>
  <c r="N67"/>
  <c r="H67"/>
  <c r="I67" s="1"/>
  <c r="F67"/>
  <c r="E67"/>
  <c r="O58"/>
  <c r="N58"/>
  <c r="H58"/>
  <c r="I58" s="1"/>
  <c r="F58"/>
  <c r="E58"/>
  <c r="O53"/>
  <c r="N53"/>
  <c r="H53"/>
  <c r="I53" s="1"/>
  <c r="F53"/>
  <c r="E53"/>
  <c r="O52"/>
  <c r="N52"/>
  <c r="H52"/>
  <c r="I52" s="1"/>
  <c r="F52"/>
  <c r="E52"/>
  <c r="O49"/>
  <c r="N49"/>
  <c r="H49"/>
  <c r="I49" s="1"/>
  <c r="F49"/>
  <c r="E49"/>
  <c r="O37"/>
  <c r="N37"/>
  <c r="H37"/>
  <c r="I37" s="1"/>
  <c r="F37"/>
  <c r="E37"/>
  <c r="O32"/>
  <c r="N32"/>
  <c r="H32"/>
  <c r="I32" s="1"/>
  <c r="F32"/>
  <c r="E32"/>
  <c r="O35"/>
  <c r="N35"/>
  <c r="H35"/>
  <c r="I35" s="1"/>
  <c r="F35"/>
  <c r="E35"/>
  <c r="O33"/>
  <c r="N33"/>
  <c r="H33"/>
  <c r="I33" s="1"/>
  <c r="F33"/>
  <c r="E33"/>
  <c r="O30"/>
  <c r="N30"/>
  <c r="H30"/>
  <c r="I30" s="1"/>
  <c r="F30"/>
  <c r="E30"/>
  <c r="O28"/>
  <c r="N28"/>
  <c r="H28"/>
  <c r="I28" s="1"/>
  <c r="F28"/>
  <c r="E28"/>
  <c r="O26"/>
  <c r="N26"/>
  <c r="H26"/>
  <c r="I26" s="1"/>
  <c r="F26"/>
  <c r="E26"/>
  <c r="O25"/>
  <c r="N25"/>
  <c r="H25"/>
  <c r="I25" s="1"/>
  <c r="F25"/>
  <c r="E25"/>
  <c r="O11"/>
  <c r="N11"/>
  <c r="H11"/>
  <c r="I11" s="1"/>
  <c r="F11"/>
  <c r="E11"/>
  <c r="O8"/>
  <c r="N8"/>
  <c r="H8"/>
  <c r="I8" s="1"/>
  <c r="F8"/>
  <c r="E8"/>
  <c r="O6"/>
  <c r="N6"/>
  <c r="H6"/>
  <c r="I6" s="1"/>
  <c r="F6"/>
  <c r="E6"/>
  <c r="O5"/>
  <c r="N5"/>
  <c r="H5"/>
  <c r="I5" s="1"/>
  <c r="F5"/>
  <c r="E5"/>
  <c r="P100" l="1"/>
  <c r="P38"/>
  <c r="P57"/>
  <c r="P99"/>
  <c r="P70"/>
  <c r="P15"/>
  <c r="P4"/>
  <c r="P18"/>
  <c r="P31"/>
  <c r="P62"/>
  <c r="P39"/>
  <c r="P13"/>
  <c r="P24"/>
  <c r="P90"/>
  <c r="P59"/>
  <c r="P21"/>
  <c r="P83"/>
  <c r="P17"/>
  <c r="P64"/>
  <c r="P88"/>
  <c r="P96"/>
  <c r="P46"/>
  <c r="P2"/>
  <c r="P41"/>
  <c r="P50"/>
  <c r="P36"/>
  <c r="P101"/>
  <c r="P60"/>
  <c r="P44"/>
  <c r="P85"/>
  <c r="P55"/>
  <c r="P7"/>
  <c r="P23"/>
  <c r="P93"/>
  <c r="P14"/>
  <c r="Q48"/>
  <c r="Q42"/>
  <c r="Q92"/>
  <c r="Q10"/>
  <c r="Q19"/>
  <c r="Q82"/>
  <c r="Q51"/>
  <c r="P80"/>
  <c r="Q69"/>
  <c r="Q65"/>
  <c r="Q86"/>
  <c r="Q43"/>
  <c r="Q29"/>
  <c r="Q54"/>
  <c r="Q12"/>
  <c r="Q16"/>
  <c r="Q94"/>
  <c r="Q45"/>
  <c r="Q63"/>
  <c r="Q77"/>
  <c r="Q20"/>
  <c r="Q98"/>
  <c r="Q61"/>
  <c r="Q75"/>
  <c r="Q79"/>
  <c r="Q22"/>
  <c r="Q71"/>
  <c r="Q27"/>
  <c r="Q9"/>
  <c r="Q3"/>
  <c r="Q66"/>
  <c r="Q74"/>
  <c r="Q97"/>
  <c r="Q47"/>
  <c r="Q40"/>
  <c r="Q81"/>
  <c r="P34"/>
  <c r="Q34" s="1"/>
  <c r="P95"/>
  <c r="Q95" s="1"/>
  <c r="Q100"/>
  <c r="Q38"/>
  <c r="Q57"/>
  <c r="Q99"/>
  <c r="Q70"/>
  <c r="Q15"/>
  <c r="Q4"/>
  <c r="Q18"/>
  <c r="Q31"/>
  <c r="Q62"/>
  <c r="Q39"/>
  <c r="Q13"/>
  <c r="Q24"/>
  <c r="Q90"/>
  <c r="Q59"/>
  <c r="Q21"/>
  <c r="Q83"/>
  <c r="Q17"/>
  <c r="Q64"/>
  <c r="Q88"/>
  <c r="Q96"/>
  <c r="Q46"/>
  <c r="Q2"/>
  <c r="Q41"/>
  <c r="Q50"/>
  <c r="Q36"/>
  <c r="Q101"/>
  <c r="Q60"/>
  <c r="Q44"/>
  <c r="Q85"/>
  <c r="Q55"/>
  <c r="Q7"/>
  <c r="Q23"/>
  <c r="Q93"/>
  <c r="Q14"/>
  <c r="Q80"/>
  <c r="P32"/>
  <c r="P52"/>
  <c r="P5"/>
  <c r="P8"/>
  <c r="P25"/>
  <c r="P28"/>
  <c r="P33"/>
  <c r="P37"/>
  <c r="P53"/>
  <c r="P58"/>
  <c r="P67"/>
  <c r="P68"/>
  <c r="P72"/>
  <c r="P73"/>
  <c r="P76"/>
  <c r="P78"/>
  <c r="P84"/>
  <c r="P87"/>
  <c r="P89"/>
  <c r="P6"/>
  <c r="P11"/>
  <c r="P26"/>
  <c r="Q26" s="1"/>
  <c r="P30"/>
  <c r="P35"/>
  <c r="P49"/>
  <c r="Q49" s="1"/>
  <c r="P91"/>
  <c r="Q91" s="1"/>
  <c r="Q5"/>
  <c r="Q11"/>
  <c r="Q30"/>
  <c r="Q32"/>
  <c r="Q52"/>
  <c r="Q53"/>
  <c r="Q58"/>
  <c r="Q67"/>
  <c r="Q68"/>
  <c r="Q72"/>
  <c r="Q73"/>
  <c r="Q76"/>
  <c r="Q78"/>
  <c r="Q84"/>
  <c r="Q87"/>
  <c r="Q89"/>
  <c r="Q6"/>
  <c r="Q8"/>
  <c r="Q25"/>
  <c r="Q28"/>
  <c r="Q33"/>
  <c r="Q35"/>
  <c r="Q37"/>
</calcChain>
</file>

<file path=xl/sharedStrings.xml><?xml version="1.0" encoding="utf-8"?>
<sst xmlns="http://schemas.openxmlformats.org/spreadsheetml/2006/main" count="618" uniqueCount="304">
  <si>
    <t>Fornavn</t>
  </si>
  <si>
    <t>Efternavn</t>
  </si>
  <si>
    <t>Køn</t>
  </si>
  <si>
    <t>Alder</t>
  </si>
  <si>
    <t>Ansat</t>
  </si>
  <si>
    <t>Anc.</t>
  </si>
  <si>
    <t>Anc. Type</t>
  </si>
  <si>
    <t>Stilling</t>
  </si>
  <si>
    <t>Kv. 1</t>
  </si>
  <si>
    <t>Kv. 2</t>
  </si>
  <si>
    <t>Kv. 3</t>
  </si>
  <si>
    <t>Grundløn</t>
  </si>
  <si>
    <t>Anc.tillæg</t>
  </si>
  <si>
    <t>Løn</t>
  </si>
  <si>
    <t>Birte</t>
  </si>
  <si>
    <t>Bernt</t>
  </si>
  <si>
    <t>190960-0268</t>
  </si>
  <si>
    <t>Tekn.</t>
  </si>
  <si>
    <t>C</t>
  </si>
  <si>
    <t>Birgitte</t>
  </si>
  <si>
    <t>Betjentsen</t>
  </si>
  <si>
    <t>140574-0322</t>
  </si>
  <si>
    <t>Adm.</t>
  </si>
  <si>
    <t>Carsten</t>
  </si>
  <si>
    <t>Baagø</t>
  </si>
  <si>
    <t>080563-0929</t>
  </si>
  <si>
    <t>Lærer</t>
  </si>
  <si>
    <t>Charlotte</t>
  </si>
  <si>
    <t>Christensen</t>
  </si>
  <si>
    <t>180753-0684</t>
  </si>
  <si>
    <t>A</t>
  </si>
  <si>
    <t>Steen</t>
  </si>
  <si>
    <t>Hansemann</t>
  </si>
  <si>
    <t>270567-1271</t>
  </si>
  <si>
    <t>Else</t>
  </si>
  <si>
    <t>Hansen</t>
  </si>
  <si>
    <t>251051-0918</t>
  </si>
  <si>
    <t>Ena</t>
  </si>
  <si>
    <t>070874-1166</t>
  </si>
  <si>
    <t>Ren.</t>
  </si>
  <si>
    <t>Henriette</t>
  </si>
  <si>
    <t>Horslund</t>
  </si>
  <si>
    <t>020164-0834</t>
  </si>
  <si>
    <t>Leder</t>
  </si>
  <si>
    <t>B</t>
  </si>
  <si>
    <t>Allan</t>
  </si>
  <si>
    <t>Jensen</t>
  </si>
  <si>
    <t>110978-0669</t>
  </si>
  <si>
    <t>c</t>
  </si>
  <si>
    <t>Erik</t>
  </si>
  <si>
    <t>260757-1811</t>
  </si>
  <si>
    <t>Henrik</t>
  </si>
  <si>
    <t>090465-1309</t>
  </si>
  <si>
    <t>Tanja</t>
  </si>
  <si>
    <t>Juul</t>
  </si>
  <si>
    <t>210777-1547</t>
  </si>
  <si>
    <t>Grethe</t>
  </si>
  <si>
    <t>Leonhard</t>
  </si>
  <si>
    <t>311255-1836</t>
  </si>
  <si>
    <t>Hanne</t>
  </si>
  <si>
    <t>Lorentzen</t>
  </si>
  <si>
    <t>210763-0252</t>
  </si>
  <si>
    <t>Helge</t>
  </si>
  <si>
    <t>Lyn</t>
  </si>
  <si>
    <t>060152-1833</t>
  </si>
  <si>
    <t>Karina</t>
  </si>
  <si>
    <t>Mikkelsen</t>
  </si>
  <si>
    <t>260964-0288</t>
  </si>
  <si>
    <t>Bent</t>
  </si>
  <si>
    <t>Olesen</t>
  </si>
  <si>
    <t>080949-1631</t>
  </si>
  <si>
    <t>Lisbeth</t>
  </si>
  <si>
    <t>Olsen</t>
  </si>
  <si>
    <t>270764-1654</t>
  </si>
  <si>
    <t>Maria</t>
  </si>
  <si>
    <t>Pedersen</t>
  </si>
  <si>
    <t>110561-0814</t>
  </si>
  <si>
    <t>Mette</t>
  </si>
  <si>
    <t>Poulsen</t>
  </si>
  <si>
    <t>051167-0190</t>
  </si>
  <si>
    <t>Rasmussen</t>
  </si>
  <si>
    <t>080562-0052</t>
  </si>
  <si>
    <t>Mona</t>
  </si>
  <si>
    <t>Rohrberg</t>
  </si>
  <si>
    <t>150958-1724</t>
  </si>
  <si>
    <t>Niels</t>
  </si>
  <si>
    <t>Schmidt</t>
  </si>
  <si>
    <t>110563-0813</t>
  </si>
  <si>
    <t>Skaarup</t>
  </si>
  <si>
    <t>211067-1145</t>
  </si>
  <si>
    <t>Signe</t>
  </si>
  <si>
    <t>Stange</t>
  </si>
  <si>
    <t>150564-0318</t>
  </si>
  <si>
    <t>Simon</t>
  </si>
  <si>
    <t>Svarre</t>
  </si>
  <si>
    <t>150862-1363</t>
  </si>
  <si>
    <t>Type</t>
  </si>
  <si>
    <t>Kvali.</t>
  </si>
  <si>
    <t>Antal af CPR</t>
  </si>
  <si>
    <t>Rækkeetiketter</t>
  </si>
  <si>
    <t>Hovedtotal</t>
  </si>
  <si>
    <t>Sum af Løn</t>
  </si>
  <si>
    <t>kvinde</t>
  </si>
  <si>
    <t>mand</t>
  </si>
  <si>
    <t>Kolonneetiketter</t>
  </si>
  <si>
    <t>a</t>
  </si>
  <si>
    <t>b</t>
  </si>
  <si>
    <t>Kv.tillæg</t>
  </si>
  <si>
    <t>Frank</t>
  </si>
  <si>
    <t>Madsen</t>
  </si>
  <si>
    <t>Lone</t>
  </si>
  <si>
    <t>Vangsted</t>
  </si>
  <si>
    <t>Jeanne</t>
  </si>
  <si>
    <t>Lilian</t>
  </si>
  <si>
    <t>Dolmer</t>
  </si>
  <si>
    <t>Rønnow</t>
  </si>
  <si>
    <t>Sørensen</t>
  </si>
  <si>
    <t>Susi</t>
  </si>
  <si>
    <t>Karlsen</t>
  </si>
  <si>
    <t>Hans</t>
  </si>
  <si>
    <t>Gjesing</t>
  </si>
  <si>
    <t>Elna</t>
  </si>
  <si>
    <t>Laursen</t>
  </si>
  <si>
    <t>Anne Katrine</t>
  </si>
  <si>
    <t>Bramsen</t>
  </si>
  <si>
    <t>Irene</t>
  </si>
  <si>
    <t>Vedsted</t>
  </si>
  <si>
    <t>Lisbet</t>
  </si>
  <si>
    <t>Solveig</t>
  </si>
  <si>
    <t>Rask</t>
  </si>
  <si>
    <t>Bolette Riel</t>
  </si>
  <si>
    <t>Silver</t>
  </si>
  <si>
    <t>Mie</t>
  </si>
  <si>
    <t>Okbøl</t>
  </si>
  <si>
    <t>Dorte H.</t>
  </si>
  <si>
    <t>Krogh</t>
  </si>
  <si>
    <t>Anette</t>
  </si>
  <si>
    <t>Andersen</t>
  </si>
  <si>
    <t>Niels Ramsdal</t>
  </si>
  <si>
    <t>Nielsen</t>
  </si>
  <si>
    <t>Berit</t>
  </si>
  <si>
    <t>Caron</t>
  </si>
  <si>
    <t>Lorraine</t>
  </si>
  <si>
    <t>Østergaard</t>
  </si>
  <si>
    <t>Jytte</t>
  </si>
  <si>
    <t>Niels Urup</t>
  </si>
  <si>
    <t>Justesen</t>
  </si>
  <si>
    <t>Merete</t>
  </si>
  <si>
    <t>Linder</t>
  </si>
  <si>
    <t>Genz</t>
  </si>
  <si>
    <t>Curt</t>
  </si>
  <si>
    <t>Kildedal</t>
  </si>
  <si>
    <t>Gudrun</t>
  </si>
  <si>
    <t>Rosholm</t>
  </si>
  <si>
    <t>Conny</t>
  </si>
  <si>
    <t>Annette</t>
  </si>
  <si>
    <t>Leif Rye</t>
  </si>
  <si>
    <t>Veddum</t>
  </si>
  <si>
    <t>Karen</t>
  </si>
  <si>
    <t>Vestergaard</t>
  </si>
  <si>
    <t>Gitte</t>
  </si>
  <si>
    <t>Slangerup</t>
  </si>
  <si>
    <t>Fryd</t>
  </si>
  <si>
    <t>Susanne</t>
  </si>
  <si>
    <t>Nyegaard</t>
  </si>
  <si>
    <t>Børge</t>
  </si>
  <si>
    <t>Rohde</t>
  </si>
  <si>
    <t>Fjordbak</t>
  </si>
  <si>
    <t>Nors</t>
  </si>
  <si>
    <t>Elise</t>
  </si>
  <si>
    <t>Schiøller</t>
  </si>
  <si>
    <t>Anne Malene</t>
  </si>
  <si>
    <t>Larsen</t>
  </si>
  <si>
    <t>Susanne Husted</t>
  </si>
  <si>
    <t>Gahrn</t>
  </si>
  <si>
    <t>Tanderup</t>
  </si>
  <si>
    <t>Kenneth</t>
  </si>
  <si>
    <t>Møller</t>
  </si>
  <si>
    <t>Eilersen</t>
  </si>
  <si>
    <t>Jacob V.</t>
  </si>
  <si>
    <t>Storgaard</t>
  </si>
  <si>
    <t>Coq</t>
  </si>
  <si>
    <t>Jørgen</t>
  </si>
  <si>
    <t>Hammer</t>
  </si>
  <si>
    <t>Jens Andersen</t>
  </si>
  <si>
    <t>Lyndrup</t>
  </si>
  <si>
    <t>Mikkel</t>
  </si>
  <si>
    <t>Daugaard</t>
  </si>
  <si>
    <t>Marie Honoré</t>
  </si>
  <si>
    <t>Harreby</t>
  </si>
  <si>
    <t>Dorte Jahn</t>
  </si>
  <si>
    <t>Karleby</t>
  </si>
  <si>
    <t>Klinge</t>
  </si>
  <si>
    <t>Skau</t>
  </si>
  <si>
    <t>Nørgaard</t>
  </si>
  <si>
    <t>Lisbeth Hede</t>
  </si>
  <si>
    <t>Fredberg</t>
  </si>
  <si>
    <t>Margit</t>
  </si>
  <si>
    <t>Palmelund</t>
  </si>
  <si>
    <t>Rønnest</t>
  </si>
  <si>
    <t>Beck</t>
  </si>
  <si>
    <t>Lorentsen</t>
  </si>
  <si>
    <t>Duus</t>
  </si>
  <si>
    <t>Sanderhoff</t>
  </si>
  <si>
    <t>Paulsen</t>
  </si>
  <si>
    <t>Fredskilde</t>
  </si>
  <si>
    <t>Britt</t>
  </si>
  <si>
    <t>Vind</t>
  </si>
  <si>
    <t>Mikkel Laust</t>
  </si>
  <si>
    <t>Madsen-Mygdal</t>
  </si>
  <si>
    <t>Jørgensen</t>
  </si>
  <si>
    <t>Klausen</t>
  </si>
  <si>
    <t>Finn</t>
  </si>
  <si>
    <t>Zimmer</t>
  </si>
  <si>
    <t>Lehmkuhl</t>
  </si>
  <si>
    <t>Per</t>
  </si>
  <si>
    <t>201250-0256</t>
  </si>
  <si>
    <t>060152-1836</t>
  </si>
  <si>
    <t>010552-1886</t>
  </si>
  <si>
    <t>220852-0552</t>
  </si>
  <si>
    <t>270253-1194</t>
  </si>
  <si>
    <t>011253-1664</t>
  </si>
  <si>
    <t>281154-1836</t>
  </si>
  <si>
    <t>200954-1170</t>
  </si>
  <si>
    <t>050954-0650</t>
  </si>
  <si>
    <t>280554-0316</t>
  </si>
  <si>
    <t>100554-1425</t>
  </si>
  <si>
    <t>080355-0020</t>
  </si>
  <si>
    <t>101255-1834</t>
  </si>
  <si>
    <t>301055-0928</t>
  </si>
  <si>
    <t>161055-0402</t>
  </si>
  <si>
    <t>300556-1138</t>
  </si>
  <si>
    <t>301256-1768</t>
  </si>
  <si>
    <t>120456-0258</t>
  </si>
  <si>
    <t>120556-1096</t>
  </si>
  <si>
    <t>200556-1908</t>
  </si>
  <si>
    <t>260557-0952</t>
  </si>
  <si>
    <t>070357-0096</t>
  </si>
  <si>
    <t>231157-0961</t>
  </si>
  <si>
    <t>221257-0524</t>
  </si>
  <si>
    <t>230157-1388</t>
  </si>
  <si>
    <t>270858-0838</t>
  </si>
  <si>
    <t>270258-0265</t>
  </si>
  <si>
    <t>110158-0331</t>
  </si>
  <si>
    <t>071158-1037</t>
  </si>
  <si>
    <t>040358-1393</t>
  </si>
  <si>
    <t>150959-1333</t>
  </si>
  <si>
    <t>080459-0098</t>
  </si>
  <si>
    <t>131159-0377</t>
  </si>
  <si>
    <t>090159-0032</t>
  </si>
  <si>
    <t>290759-1524</t>
  </si>
  <si>
    <t>070760-1042</t>
  </si>
  <si>
    <t>190560-0005</t>
  </si>
  <si>
    <t>270760-1373</t>
  </si>
  <si>
    <t>110460-1319</t>
  </si>
  <si>
    <t>110460-1007</t>
  </si>
  <si>
    <t>050860-0346</t>
  </si>
  <si>
    <t>190860-1858</t>
  </si>
  <si>
    <t>251061-0913</t>
  </si>
  <si>
    <t>291261-0391</t>
  </si>
  <si>
    <t>100961-0242</t>
  </si>
  <si>
    <t>140961-0899</t>
  </si>
  <si>
    <t>070461-0993</t>
  </si>
  <si>
    <t>191261-1369</t>
  </si>
  <si>
    <t>150862-1366</t>
  </si>
  <si>
    <t>180362-0001</t>
  </si>
  <si>
    <t>060462-0789</t>
  </si>
  <si>
    <t>190262-0115</t>
  </si>
  <si>
    <t>070962-0135</t>
  </si>
  <si>
    <t>270962-1329</t>
  </si>
  <si>
    <t>170762-1492</t>
  </si>
  <si>
    <t>110162-1480</t>
  </si>
  <si>
    <t>230451-1399</t>
  </si>
  <si>
    <t>280752-0878</t>
  </si>
  <si>
    <t>180753-0681</t>
  </si>
  <si>
    <t>221253-0972</t>
  </si>
  <si>
    <t>180954-0042</t>
  </si>
  <si>
    <t>060554-1292</t>
  </si>
  <si>
    <t>270555-1362</t>
  </si>
  <si>
    <t>241055-1782</t>
  </si>
  <si>
    <t>240755-0672</t>
  </si>
  <si>
    <t>180555-1671</t>
  </si>
  <si>
    <t>161056-0242</t>
  </si>
  <si>
    <t>200656-1852</t>
  </si>
  <si>
    <t>130656-1341</t>
  </si>
  <si>
    <t>260757-1812</t>
  </si>
  <si>
    <t>Jens</t>
  </si>
  <si>
    <t>Lis</t>
  </si>
  <si>
    <t>Helga Blom</t>
  </si>
  <si>
    <t>Svend</t>
  </si>
  <si>
    <t>Lise</t>
  </si>
  <si>
    <t>Line</t>
  </si>
  <si>
    <t>lærer</t>
  </si>
  <si>
    <t>Inputdata til lønberegninger i regnearket Persondata.</t>
  </si>
  <si>
    <t>40-44</t>
  </si>
  <si>
    <t>45-49</t>
  </si>
  <si>
    <t>50-54</t>
  </si>
  <si>
    <t>55-60</t>
  </si>
  <si>
    <t>30-34</t>
  </si>
  <si>
    <t>Værdier</t>
  </si>
  <si>
    <t>Antal af Kv. 1</t>
  </si>
  <si>
    <t>Antal af Kv. 2</t>
  </si>
  <si>
    <t>Antal af Kv. 3</t>
  </si>
  <si>
    <t>FiktivCPR</t>
  </si>
</sst>
</file>

<file path=xl/styles.xml><?xml version="1.0" encoding="utf-8"?>
<styleSheet xmlns="http://schemas.openxmlformats.org/spreadsheetml/2006/main">
  <numFmts count="3">
    <numFmt numFmtId="164" formatCode="0&quot; år&quot;"/>
    <numFmt numFmtId="165" formatCode="_ [$kr-406]\ * #,##0.00_ ;_ [$kr-406]\ * \-#,##0.00_ ;_ [$kr-406]\ * &quot;-&quot;??_ ;_ @_ "/>
    <numFmt numFmtId="166" formatCode="_ &quot;kr&quot;\ * #,##0_ ;_ &quot;kr&quot;\ * \-#,##0_ ;_ &quot;kr&quot;\ * &quot;-&quot;??_ ;_ @_ "/>
  </numFmts>
  <fonts count="11"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i/>
      <sz val="9"/>
      <color theme="0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2" tint="-0.49998474074526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theme="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1" fillId="2" borderId="1" applyNumberFormat="0" applyAlignment="0" applyProtection="0"/>
    <xf numFmtId="0" fontId="3" fillId="3" borderId="0" applyNumberFormat="0" applyBorder="0" applyAlignment="0" applyProtection="0"/>
  </cellStyleXfs>
  <cellXfs count="39">
    <xf numFmtId="0" fontId="0" fillId="0" borderId="0" xfId="0"/>
    <xf numFmtId="0" fontId="0" fillId="0" borderId="0" xfId="0" applyProtection="1">
      <protection locked="0"/>
    </xf>
    <xf numFmtId="0" fontId="0" fillId="0" borderId="0" xfId="0" applyBorder="1" applyProtection="1"/>
    <xf numFmtId="164" fontId="0" fillId="4" borderId="0" xfId="0" applyNumberFormat="1" applyFill="1" applyBorder="1" applyProtection="1"/>
    <xf numFmtId="14" fontId="0" fillId="0" borderId="0" xfId="0" applyNumberFormat="1" applyProtection="1">
      <protection locked="0"/>
    </xf>
    <xf numFmtId="164" fontId="0" fillId="4" borderId="0" xfId="0" applyNumberFormat="1" applyFill="1" applyProtection="1"/>
    <xf numFmtId="0" fontId="0" fillId="4" borderId="0" xfId="0" applyFill="1" applyAlignment="1" applyProtection="1">
      <alignment horizontal="center"/>
    </xf>
    <xf numFmtId="165" fontId="0" fillId="4" borderId="0" xfId="0" applyNumberFormat="1" applyFill="1" applyProtection="1"/>
    <xf numFmtId="0" fontId="0" fillId="0" borderId="0" xfId="0" applyProtection="1"/>
    <xf numFmtId="0" fontId="0" fillId="0" borderId="0" xfId="0" applyAlignment="1" applyProtection="1">
      <alignment horizontal="center"/>
    </xf>
    <xf numFmtId="14" fontId="4" fillId="0" borderId="0" xfId="0" applyNumberFormat="1" applyFont="1" applyAlignment="1">
      <alignment horizontal="center" vertical="top"/>
    </xf>
    <xf numFmtId="0" fontId="5" fillId="0" borderId="0" xfId="0" applyFont="1"/>
    <xf numFmtId="0" fontId="3" fillId="3" borderId="1" xfId="2" applyBorder="1"/>
    <xf numFmtId="0" fontId="2" fillId="3" borderId="1" xfId="2" applyFont="1" applyBorder="1"/>
    <xf numFmtId="165" fontId="1" fillId="2" borderId="1" xfId="1" applyNumberFormat="1"/>
    <xf numFmtId="165" fontId="0" fillId="0" borderId="0" xfId="0" applyNumberFormat="1"/>
    <xf numFmtId="0" fontId="3" fillId="3" borderId="1" xfId="2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164" fontId="0" fillId="0" borderId="0" xfId="0" applyNumberFormat="1" applyAlignment="1">
      <alignment horizontal="left" indent="1"/>
    </xf>
    <xf numFmtId="164" fontId="0" fillId="0" borderId="0" xfId="0" applyNumberFormat="1" applyAlignment="1">
      <alignment horizontal="left" indent="2"/>
    </xf>
    <xf numFmtId="0" fontId="0" fillId="6" borderId="0" xfId="0" applyFill="1" applyProtection="1"/>
    <xf numFmtId="0" fontId="0" fillId="0" borderId="2" xfId="0" applyBorder="1" applyProtection="1">
      <protection locked="0"/>
    </xf>
    <xf numFmtId="0" fontId="0" fillId="0" borderId="2" xfId="0" applyBorder="1" applyProtection="1"/>
    <xf numFmtId="14" fontId="7" fillId="5" borderId="0" xfId="0" applyNumberFormat="1" applyFont="1" applyFill="1" applyAlignment="1" applyProtection="1">
      <alignment horizontal="center" vertical="center"/>
      <protection locked="0"/>
    </xf>
    <xf numFmtId="0" fontId="8" fillId="5" borderId="2" xfId="0" applyFont="1" applyFill="1" applyBorder="1" applyAlignment="1" applyProtection="1">
      <alignment horizontal="center" vertical="center"/>
    </xf>
    <xf numFmtId="0" fontId="8" fillId="5" borderId="0" xfId="0" applyFont="1" applyFill="1" applyAlignment="1" applyProtection="1">
      <alignment horizontal="center" vertical="center"/>
    </xf>
    <xf numFmtId="0" fontId="8" fillId="5" borderId="0" xfId="0" applyFont="1" applyFill="1" applyAlignment="1" applyProtection="1">
      <alignment horizontal="center" vertical="center" wrapText="1"/>
    </xf>
    <xf numFmtId="0" fontId="5" fillId="0" borderId="0" xfId="0" applyFont="1" applyAlignment="1" applyProtection="1">
      <alignment horizontal="center" vertical="center"/>
    </xf>
    <xf numFmtId="0" fontId="9" fillId="0" borderId="0" xfId="0" applyFont="1"/>
    <xf numFmtId="0" fontId="9" fillId="0" borderId="2" xfId="0" applyFont="1" applyBorder="1" applyAlignment="1">
      <alignment wrapText="1"/>
    </xf>
    <xf numFmtId="0" fontId="0" fillId="0" borderId="2" xfId="0" applyBorder="1"/>
    <xf numFmtId="14" fontId="0" fillId="0" borderId="0" xfId="0" applyNumberFormat="1"/>
    <xf numFmtId="166" fontId="0" fillId="0" borderId="0" xfId="0" applyNumberFormat="1"/>
    <xf numFmtId="165" fontId="10" fillId="0" borderId="0" xfId="0" applyNumberFormat="1" applyFont="1" applyAlignment="1" applyProtection="1">
      <alignment horizontal="center"/>
      <protection locked="0"/>
    </xf>
    <xf numFmtId="0" fontId="10" fillId="0" borderId="0" xfId="0" applyFont="1" applyAlignment="1" applyProtection="1">
      <alignment horizontal="center"/>
    </xf>
  </cellXfs>
  <cellStyles count="3">
    <cellStyle name="Input" xfId="1" builtinId="20"/>
    <cellStyle name="Markeringsfarve1" xfId="2" builtinId="29"/>
    <cellStyle name="Normal" xfId="0" builtinId="0"/>
  </cellStyles>
  <dxfs count="1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</dxf>
    <dxf>
      <font>
        <b/>
        <i val="0"/>
        <color theme="0"/>
      </font>
      <fill>
        <patternFill>
          <bgColor theme="2" tint="-0.749961851863155"/>
        </patternFill>
      </fill>
    </dxf>
    <dxf>
      <fill>
        <patternFill>
          <bgColor theme="6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5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3" tint="-0.24994659260841701"/>
      </font>
      <fill>
        <patternFill>
          <bgColor theme="3" tint="0.59996337778862885"/>
        </patternFill>
      </fill>
    </dxf>
    <dxf>
      <numFmt numFmtId="166" formatCode="_ &quot;kr&quot;\ * #,##0_ ;_ &quot;kr&quot;\ * \-#,##0_ ;_ &quot;kr&quot;\ * &quot;-&quot;??_ ;_ @_ "/>
    </dxf>
    <dxf>
      <numFmt numFmtId="166" formatCode="_ &quot;kr&quot;\ * #,##0_ ;_ &quot;kr&quot;\ * \-#,##0_ ;_ &quot;kr&quot;\ * &quot;-&quot;??_ ;_ @_ 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pivotCacheDefinition" Target="pivotCache/pivotCacheDefinition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pivotCacheDefinition" Target="pivotCache/pivotCacheDefinition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a-DK"/>
  <c:pivotSource>
    <c:name>[OpgaveLøsningLønOgPersonale.xlsx]Fordeling af kval. tillæg!Pivottabel6</c:name>
    <c:fmtId val="0"/>
  </c:pivotSource>
  <c:chart>
    <c:title>
      <c:tx>
        <c:rich>
          <a:bodyPr/>
          <a:lstStyle/>
          <a:p>
            <a:pPr>
              <a:defRPr/>
            </a:pPr>
            <a:r>
              <a:rPr lang="en-US"/>
              <a:t>Kv. 1</a:t>
            </a:r>
          </a:p>
        </c:rich>
      </c:tx>
      <c:layout/>
    </c:title>
    <c:pivotFmts>
      <c:pivotFmt>
        <c:idx val="0"/>
        <c:marker>
          <c:symbol val="none"/>
        </c:marker>
      </c:pivotFmt>
      <c:pivotFmt>
        <c:idx val="1"/>
        <c:marker>
          <c:symbol val="none"/>
        </c:marker>
      </c:pivotFmt>
      <c:pivotFmt>
        <c:idx val="2"/>
        <c:marker>
          <c:symbol val="none"/>
        </c:marker>
      </c:pivotFmt>
      <c:pivotFmt>
        <c:idx val="3"/>
        <c:marker>
          <c:symbol val="none"/>
        </c:marker>
      </c:pivotFmt>
      <c:pivotFmt>
        <c:idx val="4"/>
        <c:marker>
          <c:symbol val="none"/>
        </c:marker>
      </c:pivotFmt>
      <c:pivotFmt>
        <c:idx val="5"/>
        <c:marker>
          <c:symbol val="none"/>
        </c:marker>
      </c:pivotFmt>
      <c:pivotFmt>
        <c:idx val="6"/>
        <c:marker>
          <c:symbol val="none"/>
        </c:marker>
      </c:pivotFmt>
      <c:pivotFmt>
        <c:idx val="7"/>
        <c:marker>
          <c:symbol val="none"/>
        </c:marker>
      </c:pivotFmt>
      <c:pivotFmt>
        <c:idx val="8"/>
        <c:marker>
          <c:symbol val="none"/>
        </c:marker>
      </c:pivotFmt>
      <c:pivotFmt>
        <c:idx val="9"/>
        <c:marker>
          <c:symbol val="none"/>
        </c:marker>
      </c:pivotFmt>
      <c:pivotFmt>
        <c:idx val="10"/>
        <c:marker>
          <c:symbol val="none"/>
        </c:marker>
      </c:pivotFmt>
      <c:pivotFmt>
        <c:idx val="11"/>
        <c:marker>
          <c:symbol val="none"/>
        </c:marker>
      </c:pivotFmt>
      <c:pivotFmt>
        <c:idx val="12"/>
        <c:marker>
          <c:symbol val="none"/>
        </c:marker>
      </c:pivotFmt>
      <c:pivotFmt>
        <c:idx val="13"/>
        <c:marker>
          <c:symbol val="none"/>
        </c:marker>
      </c:pivotFmt>
      <c:pivotFmt>
        <c:idx val="14"/>
        <c:marker>
          <c:symbol val="none"/>
        </c:marker>
      </c:pivotFmt>
    </c:pivotFmts>
    <c:plotArea>
      <c:layout/>
      <c:barChart>
        <c:barDir val="col"/>
        <c:grouping val="clustered"/>
        <c:ser>
          <c:idx val="0"/>
          <c:order val="0"/>
          <c:tx>
            <c:strRef>
              <c:f>'Fordeling af kval. tillæg'!$B$3</c:f>
              <c:strCache>
                <c:ptCount val="1"/>
                <c:pt idx="0">
                  <c:v>Total</c:v>
                </c:pt>
              </c:strCache>
            </c:strRef>
          </c:tx>
          <c:cat>
            <c:multiLvlStrRef>
              <c:f>'Fordeling af kval. tillæg'!$A$4:$A$13</c:f>
              <c:multiLvlStrCache>
                <c:ptCount val="6"/>
                <c:lvl>
                  <c:pt idx="0">
                    <c:v>kvinde</c:v>
                  </c:pt>
                  <c:pt idx="1">
                    <c:v>mand</c:v>
                  </c:pt>
                  <c:pt idx="2">
                    <c:v>kvinde</c:v>
                  </c:pt>
                  <c:pt idx="3">
                    <c:v>mand</c:v>
                  </c:pt>
                  <c:pt idx="4">
                    <c:v>kvinde</c:v>
                  </c:pt>
                  <c:pt idx="5">
                    <c:v>mand</c:v>
                  </c:pt>
                </c:lvl>
                <c:lvl>
                  <c:pt idx="0">
                    <c:v>a</c:v>
                  </c:pt>
                  <c:pt idx="2">
                    <c:v>b</c:v>
                  </c:pt>
                  <c:pt idx="4">
                    <c:v>c</c:v>
                  </c:pt>
                </c:lvl>
              </c:multiLvlStrCache>
            </c:multiLvlStrRef>
          </c:cat>
          <c:val>
            <c:numRef>
              <c:f>'Fordeling af kval. tillæg'!$B$4:$B$13</c:f>
              <c:numCache>
                <c:formatCode>General</c:formatCode>
                <c:ptCount val="6"/>
                <c:pt idx="0">
                  <c:v>5</c:v>
                </c:pt>
                <c:pt idx="1">
                  <c:v>4</c:v>
                </c:pt>
                <c:pt idx="2">
                  <c:v>3</c:v>
                </c:pt>
                <c:pt idx="3">
                  <c:v>4</c:v>
                </c:pt>
                <c:pt idx="4">
                  <c:v>9</c:v>
                </c:pt>
                <c:pt idx="5">
                  <c:v>6</c:v>
                </c:pt>
              </c:numCache>
            </c:numRef>
          </c:val>
        </c:ser>
        <c:axId val="61700736"/>
        <c:axId val="88228224"/>
      </c:barChart>
      <c:catAx>
        <c:axId val="61700736"/>
        <c:scaling>
          <c:orientation val="minMax"/>
        </c:scaling>
        <c:axPos val="b"/>
        <c:tickLblPos val="nextTo"/>
        <c:crossAx val="88228224"/>
        <c:crosses val="autoZero"/>
        <c:auto val="1"/>
        <c:lblAlgn val="ctr"/>
        <c:lblOffset val="100"/>
      </c:catAx>
      <c:valAx>
        <c:axId val="88228224"/>
        <c:scaling>
          <c:orientation val="minMax"/>
        </c:scaling>
        <c:axPos val="l"/>
        <c:majorGridlines/>
        <c:numFmt formatCode="General" sourceLinked="1"/>
        <c:tickLblPos val="nextTo"/>
        <c:crossAx val="61700736"/>
        <c:crosses val="autoZero"/>
        <c:crossBetween val="between"/>
        <c:majorUnit val="1"/>
      </c:valAx>
    </c:plotArea>
    <c:legend>
      <c:legendPos val="r"/>
      <c:layout/>
    </c:legend>
    <c:plotVisOnly val="1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a-DK"/>
  <c:pivotSource>
    <c:name>[OpgaveLøsningLønOgPersonale.xlsx]Antal tillæg!Pivottabel2</c:name>
    <c:fmtId val="0"/>
  </c:pivotSource>
  <c:chart>
    <c:pivotFmts>
      <c:pivotFmt>
        <c:idx val="0"/>
        <c:marker>
          <c:symbol val="none"/>
        </c:marker>
      </c:pivotFmt>
      <c:pivotFmt>
        <c:idx val="1"/>
        <c:marker>
          <c:symbol val="none"/>
        </c:marker>
      </c:pivotFmt>
      <c:pivotFmt>
        <c:idx val="2"/>
        <c:marker>
          <c:symbol val="none"/>
        </c:marker>
      </c:pivotFmt>
    </c:pivotFmts>
    <c:plotArea>
      <c:layout/>
      <c:barChart>
        <c:barDir val="col"/>
        <c:grouping val="clustered"/>
        <c:ser>
          <c:idx val="0"/>
          <c:order val="0"/>
          <c:tx>
            <c:strRef>
              <c:f>'Antal tillæg'!$B$1:$B$2</c:f>
              <c:strCache>
                <c:ptCount val="1"/>
                <c:pt idx="0">
                  <c:v>Antal af Kv. 1</c:v>
                </c:pt>
              </c:strCache>
            </c:strRef>
          </c:tx>
          <c:cat>
            <c:strRef>
              <c:f>'Antal tillæg'!$A$3:$A$8</c:f>
              <c:strCache>
                <c:ptCount val="5"/>
                <c:pt idx="0">
                  <c:v>Adm.</c:v>
                </c:pt>
                <c:pt idx="1">
                  <c:v>Leder</c:v>
                </c:pt>
                <c:pt idx="2">
                  <c:v>Lærer</c:v>
                </c:pt>
                <c:pt idx="3">
                  <c:v>Ren.</c:v>
                </c:pt>
                <c:pt idx="4">
                  <c:v>Tekn.</c:v>
                </c:pt>
              </c:strCache>
            </c:strRef>
          </c:cat>
          <c:val>
            <c:numRef>
              <c:f>'Antal tillæg'!$B$3:$B$8</c:f>
              <c:numCache>
                <c:formatCode>General</c:formatCode>
                <c:ptCount val="5"/>
                <c:pt idx="1">
                  <c:v>3</c:v>
                </c:pt>
                <c:pt idx="2">
                  <c:v>24</c:v>
                </c:pt>
                <c:pt idx="4">
                  <c:v>4</c:v>
                </c:pt>
              </c:numCache>
            </c:numRef>
          </c:val>
        </c:ser>
        <c:ser>
          <c:idx val="1"/>
          <c:order val="1"/>
          <c:tx>
            <c:strRef>
              <c:f>'Antal tillæg'!$C$1:$C$2</c:f>
              <c:strCache>
                <c:ptCount val="1"/>
                <c:pt idx="0">
                  <c:v>Antal af Kv. 2</c:v>
                </c:pt>
              </c:strCache>
            </c:strRef>
          </c:tx>
          <c:cat>
            <c:strRef>
              <c:f>'Antal tillæg'!$A$3:$A$8</c:f>
              <c:strCache>
                <c:ptCount val="5"/>
                <c:pt idx="0">
                  <c:v>Adm.</c:v>
                </c:pt>
                <c:pt idx="1">
                  <c:v>Leder</c:v>
                </c:pt>
                <c:pt idx="2">
                  <c:v>Lærer</c:v>
                </c:pt>
                <c:pt idx="3">
                  <c:v>Ren.</c:v>
                </c:pt>
                <c:pt idx="4">
                  <c:v>Tekn.</c:v>
                </c:pt>
              </c:strCache>
            </c:strRef>
          </c:cat>
          <c:val>
            <c:numRef>
              <c:f>'Antal tillæg'!$C$3:$C$8</c:f>
              <c:numCache>
                <c:formatCode>General</c:formatCode>
                <c:ptCount val="5"/>
                <c:pt idx="1">
                  <c:v>3</c:v>
                </c:pt>
                <c:pt idx="2">
                  <c:v>11</c:v>
                </c:pt>
                <c:pt idx="4">
                  <c:v>2</c:v>
                </c:pt>
              </c:numCache>
            </c:numRef>
          </c:val>
        </c:ser>
        <c:ser>
          <c:idx val="2"/>
          <c:order val="2"/>
          <c:tx>
            <c:strRef>
              <c:f>'Antal tillæg'!$D$1:$D$2</c:f>
              <c:strCache>
                <c:ptCount val="1"/>
                <c:pt idx="0">
                  <c:v>Antal af Kv. 3</c:v>
                </c:pt>
              </c:strCache>
            </c:strRef>
          </c:tx>
          <c:cat>
            <c:strRef>
              <c:f>'Antal tillæg'!$A$3:$A$8</c:f>
              <c:strCache>
                <c:ptCount val="5"/>
                <c:pt idx="0">
                  <c:v>Adm.</c:v>
                </c:pt>
                <c:pt idx="1">
                  <c:v>Leder</c:v>
                </c:pt>
                <c:pt idx="2">
                  <c:v>Lærer</c:v>
                </c:pt>
                <c:pt idx="3">
                  <c:v>Ren.</c:v>
                </c:pt>
                <c:pt idx="4">
                  <c:v>Tekn.</c:v>
                </c:pt>
              </c:strCache>
            </c:strRef>
          </c:cat>
          <c:val>
            <c:numRef>
              <c:f>'Antal tillæg'!$D$3:$D$8</c:f>
              <c:numCache>
                <c:formatCode>General</c:formatCode>
                <c:ptCount val="5"/>
                <c:pt idx="1">
                  <c:v>1</c:v>
                </c:pt>
                <c:pt idx="2">
                  <c:v>10</c:v>
                </c:pt>
                <c:pt idx="4">
                  <c:v>3</c:v>
                </c:pt>
              </c:numCache>
            </c:numRef>
          </c:val>
        </c:ser>
        <c:axId val="93216128"/>
        <c:axId val="93226112"/>
      </c:barChart>
      <c:catAx>
        <c:axId val="93216128"/>
        <c:scaling>
          <c:orientation val="minMax"/>
        </c:scaling>
        <c:axPos val="b"/>
        <c:tickLblPos val="nextTo"/>
        <c:crossAx val="93226112"/>
        <c:crosses val="autoZero"/>
        <c:auto val="1"/>
        <c:lblAlgn val="ctr"/>
        <c:lblOffset val="100"/>
      </c:catAx>
      <c:valAx>
        <c:axId val="93226112"/>
        <c:scaling>
          <c:orientation val="minMax"/>
        </c:scaling>
        <c:axPos val="l"/>
        <c:majorGridlines/>
        <c:numFmt formatCode="General" sourceLinked="1"/>
        <c:tickLblPos val="nextTo"/>
        <c:crossAx val="93216128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a-DK"/>
  <c:pivotSource>
    <c:name>[OpgaveLøsningLønOgPersonale.xlsx]Typer af kvalifikationstillæg!Pivottabel3</c:name>
    <c:fmtId val="0"/>
  </c:pivotSource>
  <c:chart>
    <c:title>
      <c:tx>
        <c:rich>
          <a:bodyPr/>
          <a:lstStyle/>
          <a:p>
            <a:pPr>
              <a:defRPr/>
            </a:pPr>
            <a:r>
              <a:rPr lang="en-US"/>
              <a:t>Antal og type af kvalifikationstillæg 1</a:t>
            </a:r>
          </a:p>
        </c:rich>
      </c:tx>
      <c:overlay val="1"/>
    </c:title>
    <c:pivotFmts>
      <c:pivotFmt>
        <c:idx val="0"/>
        <c:marker>
          <c:symbol val="none"/>
        </c:marker>
      </c:pivotFmt>
      <c:pivotFmt>
        <c:idx val="1"/>
        <c:marker>
          <c:symbol val="none"/>
        </c:marker>
      </c:pivotFmt>
      <c:pivotFmt>
        <c:idx val="2"/>
        <c:marker>
          <c:symbol val="none"/>
        </c:marker>
      </c:pivotFmt>
      <c:pivotFmt>
        <c:idx val="3"/>
        <c:marker>
          <c:symbol val="none"/>
        </c:marker>
      </c:pivotFmt>
      <c:pivotFmt>
        <c:idx val="4"/>
        <c:marker>
          <c:symbol val="none"/>
        </c:marker>
      </c:pivotFmt>
      <c:pivotFmt>
        <c:idx val="5"/>
        <c:marker>
          <c:symbol val="none"/>
        </c:marker>
      </c:pivotFmt>
      <c:pivotFmt>
        <c:idx val="6"/>
        <c:marker>
          <c:symbol val="none"/>
        </c:marker>
      </c:pivotFmt>
      <c:pivotFmt>
        <c:idx val="7"/>
        <c:marker>
          <c:symbol val="none"/>
        </c:marker>
      </c:pivotFmt>
      <c:pivotFmt>
        <c:idx val="8"/>
        <c:marker>
          <c:symbol val="none"/>
        </c:marker>
      </c:pivotFmt>
      <c:pivotFmt>
        <c:idx val="9"/>
        <c:marker>
          <c:symbol val="none"/>
        </c:marker>
      </c:pivotFmt>
      <c:pivotFmt>
        <c:idx val="10"/>
        <c:marker>
          <c:symbol val="none"/>
        </c:marker>
      </c:pivotFmt>
      <c:pivotFmt>
        <c:idx val="11"/>
        <c:marker>
          <c:symbol val="none"/>
        </c:marker>
      </c:pivotFmt>
      <c:pivotFmt>
        <c:idx val="12"/>
        <c:marker>
          <c:symbol val="none"/>
        </c:marker>
      </c:pivotFmt>
      <c:pivotFmt>
        <c:idx val="13"/>
        <c:marker>
          <c:symbol val="none"/>
        </c:marker>
      </c:pivotFmt>
      <c:pivotFmt>
        <c:idx val="14"/>
        <c:marker>
          <c:symbol val="none"/>
        </c:marker>
      </c:pivotFmt>
      <c:pivotFmt>
        <c:idx val="15"/>
        <c:marker>
          <c:symbol val="none"/>
        </c:marker>
      </c:pivotFmt>
      <c:pivotFmt>
        <c:idx val="16"/>
        <c:marker>
          <c:symbol val="none"/>
        </c:marker>
      </c:pivotFmt>
      <c:pivotFmt>
        <c:idx val="17"/>
        <c:marker>
          <c:symbol val="none"/>
        </c:marker>
      </c:pivotFmt>
      <c:pivotFmt>
        <c:idx val="18"/>
        <c:marker>
          <c:symbol val="none"/>
        </c:marker>
      </c:pivotFmt>
      <c:pivotFmt>
        <c:idx val="19"/>
        <c:marker>
          <c:symbol val="none"/>
        </c:marker>
      </c:pivotFmt>
      <c:pivotFmt>
        <c:idx val="20"/>
        <c:marker>
          <c:symbol val="none"/>
        </c:marker>
      </c:pivotFmt>
      <c:pivotFmt>
        <c:idx val="21"/>
        <c:marker>
          <c:symbol val="none"/>
        </c:marker>
      </c:pivotFmt>
      <c:pivotFmt>
        <c:idx val="22"/>
        <c:marker>
          <c:symbol val="none"/>
        </c:marker>
      </c:pivotFmt>
      <c:pivotFmt>
        <c:idx val="23"/>
        <c:marker>
          <c:symbol val="none"/>
        </c:marker>
      </c:pivotFmt>
      <c:pivotFmt>
        <c:idx val="24"/>
        <c:marker>
          <c:symbol val="none"/>
        </c:marker>
      </c:pivotFmt>
      <c:pivotFmt>
        <c:idx val="25"/>
        <c:marker>
          <c:symbol val="none"/>
        </c:marker>
      </c:pivotFmt>
      <c:pivotFmt>
        <c:idx val="26"/>
        <c:marker>
          <c:symbol val="none"/>
        </c:marker>
      </c:pivotFmt>
      <c:pivotFmt>
        <c:idx val="27"/>
        <c:marker>
          <c:symbol val="none"/>
        </c:marker>
      </c:pivotFmt>
      <c:pivotFmt>
        <c:idx val="28"/>
        <c:marker>
          <c:symbol val="none"/>
        </c:marker>
      </c:pivotFmt>
      <c:pivotFmt>
        <c:idx val="29"/>
        <c:marker>
          <c:symbol val="none"/>
        </c:marker>
      </c:pivotFmt>
      <c:pivotFmt>
        <c:idx val="30"/>
        <c:marker>
          <c:symbol val="none"/>
        </c:marker>
      </c:pivotFmt>
    </c:pivotFmts>
    <c:plotArea>
      <c:layout>
        <c:manualLayout>
          <c:layoutTarget val="inner"/>
          <c:xMode val="edge"/>
          <c:yMode val="edge"/>
          <c:x val="0.14904095925207425"/>
          <c:y val="3.7511665208515614E-2"/>
          <c:w val="0.85044475720728163"/>
          <c:h val="0.79822506561679785"/>
        </c:manualLayout>
      </c:layout>
      <c:barChart>
        <c:barDir val="col"/>
        <c:grouping val="clustered"/>
        <c:ser>
          <c:idx val="0"/>
          <c:order val="0"/>
          <c:tx>
            <c:strRef>
              <c:f>'Typer af kvalifikationstillæg'!$B$1:$B$2</c:f>
              <c:strCache>
                <c:ptCount val="1"/>
                <c:pt idx="0">
                  <c:v>a</c:v>
                </c:pt>
              </c:strCache>
            </c:strRef>
          </c:tx>
          <c:cat>
            <c:strRef>
              <c:f>'Typer af kvalifikationstillæg'!$A$3:$A$6</c:f>
              <c:strCache>
                <c:ptCount val="3"/>
                <c:pt idx="0">
                  <c:v>Leder</c:v>
                </c:pt>
                <c:pt idx="1">
                  <c:v>Lærer</c:v>
                </c:pt>
                <c:pt idx="2">
                  <c:v>Tekn.</c:v>
                </c:pt>
              </c:strCache>
            </c:strRef>
          </c:cat>
          <c:val>
            <c:numRef>
              <c:f>'Typer af kvalifikationstillæg'!$B$3:$B$6</c:f>
              <c:numCache>
                <c:formatCode>General</c:formatCode>
                <c:ptCount val="3"/>
                <c:pt idx="0">
                  <c:v>3</c:v>
                </c:pt>
                <c:pt idx="1">
                  <c:v>5</c:v>
                </c:pt>
                <c:pt idx="2">
                  <c:v>1</c:v>
                </c:pt>
              </c:numCache>
            </c:numRef>
          </c:val>
        </c:ser>
        <c:ser>
          <c:idx val="1"/>
          <c:order val="1"/>
          <c:tx>
            <c:strRef>
              <c:f>'Typer af kvalifikationstillæg'!$C$1:$C$2</c:f>
              <c:strCache>
                <c:ptCount val="1"/>
                <c:pt idx="0">
                  <c:v>b</c:v>
                </c:pt>
              </c:strCache>
            </c:strRef>
          </c:tx>
          <c:cat>
            <c:strRef>
              <c:f>'Typer af kvalifikationstillæg'!$A$3:$A$6</c:f>
              <c:strCache>
                <c:ptCount val="3"/>
                <c:pt idx="0">
                  <c:v>Leder</c:v>
                </c:pt>
                <c:pt idx="1">
                  <c:v>Lærer</c:v>
                </c:pt>
                <c:pt idx="2">
                  <c:v>Tekn.</c:v>
                </c:pt>
              </c:strCache>
            </c:strRef>
          </c:cat>
          <c:val>
            <c:numRef>
              <c:f>'Typer af kvalifikationstillæg'!$C$3:$C$6</c:f>
              <c:numCache>
                <c:formatCode>General</c:formatCode>
                <c:ptCount val="3"/>
                <c:pt idx="1">
                  <c:v>6</c:v>
                </c:pt>
                <c:pt idx="2">
                  <c:v>1</c:v>
                </c:pt>
              </c:numCache>
            </c:numRef>
          </c:val>
        </c:ser>
        <c:ser>
          <c:idx val="2"/>
          <c:order val="2"/>
          <c:tx>
            <c:strRef>
              <c:f>'Typer af kvalifikationstillæg'!$D$1:$D$2</c:f>
              <c:strCache>
                <c:ptCount val="1"/>
                <c:pt idx="0">
                  <c:v>c</c:v>
                </c:pt>
              </c:strCache>
            </c:strRef>
          </c:tx>
          <c:cat>
            <c:strRef>
              <c:f>'Typer af kvalifikationstillæg'!$A$3:$A$6</c:f>
              <c:strCache>
                <c:ptCount val="3"/>
                <c:pt idx="0">
                  <c:v>Leder</c:v>
                </c:pt>
                <c:pt idx="1">
                  <c:v>Lærer</c:v>
                </c:pt>
                <c:pt idx="2">
                  <c:v>Tekn.</c:v>
                </c:pt>
              </c:strCache>
            </c:strRef>
          </c:cat>
          <c:val>
            <c:numRef>
              <c:f>'Typer af kvalifikationstillæg'!$D$3:$D$6</c:f>
              <c:numCache>
                <c:formatCode>General</c:formatCode>
                <c:ptCount val="3"/>
                <c:pt idx="1">
                  <c:v>13</c:v>
                </c:pt>
                <c:pt idx="2">
                  <c:v>2</c:v>
                </c:pt>
              </c:numCache>
            </c:numRef>
          </c:val>
        </c:ser>
        <c:axId val="93268224"/>
        <c:axId val="93278208"/>
      </c:barChart>
      <c:catAx>
        <c:axId val="93268224"/>
        <c:scaling>
          <c:orientation val="minMax"/>
        </c:scaling>
        <c:axPos val="b"/>
        <c:tickLblPos val="nextTo"/>
        <c:crossAx val="93278208"/>
        <c:crosses val="autoZero"/>
        <c:auto val="1"/>
        <c:lblAlgn val="ctr"/>
        <c:lblOffset val="100"/>
      </c:catAx>
      <c:valAx>
        <c:axId val="93278208"/>
        <c:scaling>
          <c:orientation val="minMax"/>
        </c:scaling>
        <c:axPos val="l"/>
        <c:majorGridlines/>
        <c:numFmt formatCode="General" sourceLinked="1"/>
        <c:tickLblPos val="nextTo"/>
        <c:crossAx val="93268224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a-DK"/>
  <c:pivotSource>
    <c:name>[OpgaveLøsningLønOgPersonale.xlsx]Typer af kvalifikationstillæg!Pivottabel5</c:name>
    <c:fmtId val="0"/>
  </c:pivotSource>
  <c:chart>
    <c:title>
      <c:tx>
        <c:rich>
          <a:bodyPr/>
          <a:lstStyle/>
          <a:p>
            <a:pPr>
              <a:defRPr/>
            </a:pPr>
            <a:r>
              <a:rPr lang="en-US"/>
              <a:t>Antal og type af kvalifikationstillæg 2</a:t>
            </a:r>
          </a:p>
        </c:rich>
      </c:tx>
      <c:overlay val="1"/>
    </c:title>
    <c:pivotFmts>
      <c:pivotFmt>
        <c:idx val="0"/>
        <c:marker>
          <c:symbol val="none"/>
        </c:marker>
      </c:pivotFmt>
      <c:pivotFmt>
        <c:idx val="1"/>
        <c:marker>
          <c:symbol val="none"/>
        </c:marker>
      </c:pivotFmt>
      <c:pivotFmt>
        <c:idx val="2"/>
        <c:marker>
          <c:symbol val="none"/>
        </c:marker>
      </c:pivotFmt>
    </c:pivotFmts>
    <c:plotArea>
      <c:layout/>
      <c:barChart>
        <c:barDir val="col"/>
        <c:grouping val="clustered"/>
        <c:ser>
          <c:idx val="0"/>
          <c:order val="0"/>
          <c:tx>
            <c:strRef>
              <c:f>'Typer af kvalifikationstillæg'!$B$24:$B$25</c:f>
              <c:strCache>
                <c:ptCount val="1"/>
                <c:pt idx="0">
                  <c:v>b</c:v>
                </c:pt>
              </c:strCache>
            </c:strRef>
          </c:tx>
          <c:cat>
            <c:strRef>
              <c:f>'Typer af kvalifikationstillæg'!$A$26:$A$29</c:f>
              <c:strCache>
                <c:ptCount val="3"/>
                <c:pt idx="0">
                  <c:v>Leder</c:v>
                </c:pt>
                <c:pt idx="1">
                  <c:v>Lærer</c:v>
                </c:pt>
                <c:pt idx="2">
                  <c:v>Tekn.</c:v>
                </c:pt>
              </c:strCache>
            </c:strRef>
          </c:cat>
          <c:val>
            <c:numRef>
              <c:f>'Typer af kvalifikationstillæg'!$B$26:$B$29</c:f>
              <c:numCache>
                <c:formatCode>General</c:formatCode>
                <c:ptCount val="3"/>
                <c:pt idx="0">
                  <c:v>1</c:v>
                </c:pt>
                <c:pt idx="1">
                  <c:v>8</c:v>
                </c:pt>
                <c:pt idx="2">
                  <c:v>2</c:v>
                </c:pt>
              </c:numCache>
            </c:numRef>
          </c:val>
        </c:ser>
        <c:ser>
          <c:idx val="1"/>
          <c:order val="1"/>
          <c:tx>
            <c:strRef>
              <c:f>'Typer af kvalifikationstillæg'!$C$24:$C$25</c:f>
              <c:strCache>
                <c:ptCount val="1"/>
                <c:pt idx="0">
                  <c:v>c</c:v>
                </c:pt>
              </c:strCache>
            </c:strRef>
          </c:tx>
          <c:cat>
            <c:strRef>
              <c:f>'Typer af kvalifikationstillæg'!$A$26:$A$29</c:f>
              <c:strCache>
                <c:ptCount val="3"/>
                <c:pt idx="0">
                  <c:v>Leder</c:v>
                </c:pt>
                <c:pt idx="1">
                  <c:v>Lærer</c:v>
                </c:pt>
                <c:pt idx="2">
                  <c:v>Tekn.</c:v>
                </c:pt>
              </c:strCache>
            </c:strRef>
          </c:cat>
          <c:val>
            <c:numRef>
              <c:f>'Typer af kvalifikationstillæg'!$C$26:$C$29</c:f>
              <c:numCache>
                <c:formatCode>General</c:formatCode>
                <c:ptCount val="3"/>
                <c:pt idx="0">
                  <c:v>2</c:v>
                </c:pt>
                <c:pt idx="1">
                  <c:v>3</c:v>
                </c:pt>
              </c:numCache>
            </c:numRef>
          </c:val>
        </c:ser>
        <c:axId val="93303168"/>
        <c:axId val="93304704"/>
      </c:barChart>
      <c:catAx>
        <c:axId val="93303168"/>
        <c:scaling>
          <c:orientation val="minMax"/>
        </c:scaling>
        <c:axPos val="b"/>
        <c:tickLblPos val="nextTo"/>
        <c:crossAx val="93304704"/>
        <c:crosses val="autoZero"/>
        <c:auto val="1"/>
        <c:lblAlgn val="ctr"/>
        <c:lblOffset val="100"/>
      </c:catAx>
      <c:valAx>
        <c:axId val="93304704"/>
        <c:scaling>
          <c:orientation val="minMax"/>
        </c:scaling>
        <c:axPos val="l"/>
        <c:majorGridlines/>
        <c:numFmt formatCode="General" sourceLinked="1"/>
        <c:tickLblPos val="nextTo"/>
        <c:crossAx val="93303168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a-DK"/>
  <c:pivotSource>
    <c:name>[OpgaveLøsningLønOgPersonale.xlsx]Fordeling af kval. tillæg!Pivottabel7</c:name>
    <c:fmtId val="0"/>
  </c:pivotSource>
  <c:chart>
    <c:title>
      <c:tx>
        <c:rich>
          <a:bodyPr/>
          <a:lstStyle/>
          <a:p>
            <a:pPr>
              <a:defRPr/>
            </a:pPr>
            <a:r>
              <a:rPr lang="en-US"/>
              <a:t>Kv. </a:t>
            </a:r>
            <a:r>
              <a:rPr lang="en-US" baseline="0"/>
              <a:t>2</a:t>
            </a:r>
          </a:p>
        </c:rich>
      </c:tx>
      <c:layout/>
    </c:title>
    <c:pivotFmts>
      <c:pivotFmt>
        <c:idx val="0"/>
        <c:marker>
          <c:symbol val="none"/>
        </c:marker>
      </c:pivotFmt>
    </c:pivotFmts>
    <c:plotArea>
      <c:layout/>
      <c:barChart>
        <c:barDir val="col"/>
        <c:grouping val="clustered"/>
        <c:ser>
          <c:idx val="0"/>
          <c:order val="0"/>
          <c:tx>
            <c:strRef>
              <c:f>'Fordeling af kval. tillæg'!$B$18</c:f>
              <c:strCache>
                <c:ptCount val="1"/>
                <c:pt idx="0">
                  <c:v>Total</c:v>
                </c:pt>
              </c:strCache>
            </c:strRef>
          </c:tx>
          <c:cat>
            <c:multiLvlStrRef>
              <c:f>'Fordeling af kval. tillæg'!$A$19:$A$25</c:f>
              <c:multiLvlStrCache>
                <c:ptCount val="4"/>
                <c:lvl>
                  <c:pt idx="0">
                    <c:v>kvinde</c:v>
                  </c:pt>
                  <c:pt idx="1">
                    <c:v>mand</c:v>
                  </c:pt>
                  <c:pt idx="2">
                    <c:v>kvinde</c:v>
                  </c:pt>
                  <c:pt idx="3">
                    <c:v>mand</c:v>
                  </c:pt>
                </c:lvl>
                <c:lvl>
                  <c:pt idx="0">
                    <c:v>b</c:v>
                  </c:pt>
                  <c:pt idx="2">
                    <c:v>c</c:v>
                  </c:pt>
                </c:lvl>
              </c:multiLvlStrCache>
            </c:multiLvlStrRef>
          </c:cat>
          <c:val>
            <c:numRef>
              <c:f>'Fordeling af kval. tillæg'!$B$19:$B$25</c:f>
              <c:numCache>
                <c:formatCode>General</c:formatCode>
                <c:ptCount val="4"/>
                <c:pt idx="0">
                  <c:v>5</c:v>
                </c:pt>
                <c:pt idx="1">
                  <c:v>6</c:v>
                </c:pt>
                <c:pt idx="2">
                  <c:v>3</c:v>
                </c:pt>
                <c:pt idx="3">
                  <c:v>2</c:v>
                </c:pt>
              </c:numCache>
            </c:numRef>
          </c:val>
        </c:ser>
        <c:axId val="88260608"/>
        <c:axId val="88262144"/>
      </c:barChart>
      <c:catAx>
        <c:axId val="88260608"/>
        <c:scaling>
          <c:orientation val="minMax"/>
        </c:scaling>
        <c:axPos val="b"/>
        <c:tickLblPos val="nextTo"/>
        <c:crossAx val="88262144"/>
        <c:crosses val="autoZero"/>
        <c:auto val="1"/>
        <c:lblAlgn val="ctr"/>
        <c:lblOffset val="100"/>
      </c:catAx>
      <c:valAx>
        <c:axId val="88262144"/>
        <c:scaling>
          <c:orientation val="minMax"/>
        </c:scaling>
        <c:axPos val="l"/>
        <c:majorGridlines/>
        <c:numFmt formatCode="General" sourceLinked="1"/>
        <c:tickLblPos val="nextTo"/>
        <c:crossAx val="88260608"/>
        <c:crosses val="autoZero"/>
        <c:crossBetween val="between"/>
        <c:majorUnit val="1"/>
      </c:valAx>
    </c:plotArea>
    <c:legend>
      <c:legendPos val="r"/>
      <c:layout/>
    </c:legend>
    <c:plotVisOnly val="1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a-DK"/>
  <c:pivotSource>
    <c:name>[OpgaveLøsningLønOgPersonale.xlsx]Fordeling af kval. tillæg!Pivottabel8</c:name>
    <c:fmtId val="0"/>
  </c:pivotSource>
  <c:chart>
    <c:title>
      <c:tx>
        <c:rich>
          <a:bodyPr/>
          <a:lstStyle/>
          <a:p>
            <a:pPr>
              <a:defRPr/>
            </a:pPr>
            <a:r>
              <a:rPr lang="en-US"/>
              <a:t>Kv.</a:t>
            </a:r>
            <a:r>
              <a:rPr lang="en-US" baseline="0"/>
              <a:t> 3</a:t>
            </a:r>
            <a:endParaRPr lang="en-US"/>
          </a:p>
        </c:rich>
      </c:tx>
      <c:layout/>
    </c:title>
    <c:pivotFmts>
      <c:pivotFmt>
        <c:idx val="0"/>
        <c:marker>
          <c:symbol val="none"/>
        </c:marker>
      </c:pivotFmt>
    </c:pivotFmts>
    <c:plotArea>
      <c:layout/>
      <c:barChart>
        <c:barDir val="col"/>
        <c:grouping val="clustered"/>
        <c:ser>
          <c:idx val="0"/>
          <c:order val="0"/>
          <c:tx>
            <c:strRef>
              <c:f>'Fordeling af kval. tillæg'!$B$32</c:f>
              <c:strCache>
                <c:ptCount val="1"/>
                <c:pt idx="0">
                  <c:v>Total</c:v>
                </c:pt>
              </c:strCache>
            </c:strRef>
          </c:tx>
          <c:cat>
            <c:multiLvlStrRef>
              <c:f>'Fordeling af kval. tillæg'!$A$33:$A$38</c:f>
              <c:multiLvlStrCache>
                <c:ptCount val="3"/>
                <c:lvl>
                  <c:pt idx="0">
                    <c:v>mand</c:v>
                  </c:pt>
                  <c:pt idx="1">
                    <c:v>kvinde</c:v>
                  </c:pt>
                  <c:pt idx="2">
                    <c:v>mand</c:v>
                  </c:pt>
                </c:lvl>
                <c:lvl>
                  <c:pt idx="0">
                    <c:v>b</c:v>
                  </c:pt>
                  <c:pt idx="1">
                    <c:v>c</c:v>
                  </c:pt>
                </c:lvl>
              </c:multiLvlStrCache>
            </c:multiLvlStrRef>
          </c:cat>
          <c:val>
            <c:numRef>
              <c:f>'Fordeling af kval. tillæg'!$B$33:$B$38</c:f>
              <c:numCache>
                <c:formatCode>General</c:formatCode>
                <c:ptCount val="3"/>
                <c:pt idx="0">
                  <c:v>2</c:v>
                </c:pt>
                <c:pt idx="1">
                  <c:v>9</c:v>
                </c:pt>
                <c:pt idx="2">
                  <c:v>3</c:v>
                </c:pt>
              </c:numCache>
            </c:numRef>
          </c:val>
        </c:ser>
        <c:axId val="88282240"/>
        <c:axId val="88283776"/>
      </c:barChart>
      <c:catAx>
        <c:axId val="88282240"/>
        <c:scaling>
          <c:orientation val="minMax"/>
        </c:scaling>
        <c:axPos val="b"/>
        <c:tickLblPos val="nextTo"/>
        <c:crossAx val="88283776"/>
        <c:crosses val="autoZero"/>
        <c:auto val="1"/>
        <c:lblAlgn val="ctr"/>
        <c:lblOffset val="100"/>
      </c:catAx>
      <c:valAx>
        <c:axId val="88283776"/>
        <c:scaling>
          <c:orientation val="minMax"/>
        </c:scaling>
        <c:axPos val="l"/>
        <c:majorGridlines/>
        <c:numFmt formatCode="General" sourceLinked="1"/>
        <c:tickLblPos val="nextTo"/>
        <c:crossAx val="88282240"/>
        <c:crosses val="autoZero"/>
        <c:crossBetween val="between"/>
        <c:majorUnit val="1"/>
      </c:valAx>
    </c:plotArea>
    <c:legend>
      <c:legendPos val="r"/>
      <c:layout/>
    </c:legend>
    <c:plotVisOnly val="1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a-DK"/>
  <c:pivotSource>
    <c:name>[OpgaveLøsningLønOgPersonale.xlsx]Løn1!Pivottabel3</c:name>
    <c:fmtId val="0"/>
  </c:pivotSource>
  <c:chart>
    <c:title>
      <c:tx>
        <c:rich>
          <a:bodyPr/>
          <a:lstStyle/>
          <a:p>
            <a:pPr>
              <a:defRPr/>
            </a:pPr>
            <a:r>
              <a:rPr lang="da-DK"/>
              <a:t>Løn</a:t>
            </a:r>
            <a:r>
              <a:rPr lang="da-DK" baseline="0"/>
              <a:t> fordelt på grupper og køn</a:t>
            </a:r>
            <a:endParaRPr lang="da-DK"/>
          </a:p>
        </c:rich>
      </c:tx>
      <c:layout/>
    </c:title>
    <c:pivotFmts>
      <c:pivotFmt>
        <c:idx val="0"/>
        <c:marker>
          <c:symbol val="none"/>
        </c:marker>
      </c:pivotFmt>
      <c:pivotFmt>
        <c:idx val="1"/>
        <c:marker>
          <c:symbol val="none"/>
        </c:marker>
      </c:pivotFmt>
      <c:pivotFmt>
        <c:idx val="2"/>
        <c:marker>
          <c:symbol val="none"/>
        </c:marker>
      </c:pivotFmt>
    </c:pivotFmts>
    <c:plotArea>
      <c:layout/>
      <c:barChart>
        <c:barDir val="col"/>
        <c:grouping val="clustered"/>
        <c:ser>
          <c:idx val="0"/>
          <c:order val="0"/>
          <c:tx>
            <c:strRef>
              <c:f>Løn1!$B$1:$B$2</c:f>
              <c:strCache>
                <c:ptCount val="1"/>
                <c:pt idx="0">
                  <c:v>kvinde</c:v>
                </c:pt>
              </c:strCache>
            </c:strRef>
          </c:tx>
          <c:cat>
            <c:strRef>
              <c:f>Løn1!$A$3:$A$8</c:f>
              <c:strCache>
                <c:ptCount val="5"/>
                <c:pt idx="0">
                  <c:v>Lærer</c:v>
                </c:pt>
                <c:pt idx="1">
                  <c:v>Tekn.</c:v>
                </c:pt>
                <c:pt idx="2">
                  <c:v>Adm.</c:v>
                </c:pt>
                <c:pt idx="3">
                  <c:v>Ren.</c:v>
                </c:pt>
                <c:pt idx="4">
                  <c:v>Leder</c:v>
                </c:pt>
              </c:strCache>
            </c:strRef>
          </c:cat>
          <c:val>
            <c:numRef>
              <c:f>Løn1!$B$3:$B$8</c:f>
              <c:numCache>
                <c:formatCode>_ "kr"\ * #,##0_ ;_ "kr"\ * \-#,##0_ ;_ "kr"\ * "-"??_ ;_ @_ </c:formatCode>
                <c:ptCount val="5"/>
                <c:pt idx="0">
                  <c:v>1142822.6499999997</c:v>
                </c:pt>
                <c:pt idx="1">
                  <c:v>471468.50000000012</c:v>
                </c:pt>
                <c:pt idx="2">
                  <c:v>156747</c:v>
                </c:pt>
                <c:pt idx="3">
                  <c:v>129809.25</c:v>
                </c:pt>
                <c:pt idx="4">
                  <c:v>98292.5</c:v>
                </c:pt>
              </c:numCache>
            </c:numRef>
          </c:val>
        </c:ser>
        <c:ser>
          <c:idx val="1"/>
          <c:order val="1"/>
          <c:tx>
            <c:strRef>
              <c:f>Løn1!$C$1:$C$2</c:f>
              <c:strCache>
                <c:ptCount val="1"/>
                <c:pt idx="0">
                  <c:v>mand</c:v>
                </c:pt>
              </c:strCache>
            </c:strRef>
          </c:tx>
          <c:cat>
            <c:strRef>
              <c:f>Løn1!$A$3:$A$8</c:f>
              <c:strCache>
                <c:ptCount val="5"/>
                <c:pt idx="0">
                  <c:v>Lærer</c:v>
                </c:pt>
                <c:pt idx="1">
                  <c:v>Tekn.</c:v>
                </c:pt>
                <c:pt idx="2">
                  <c:v>Adm.</c:v>
                </c:pt>
                <c:pt idx="3">
                  <c:v>Ren.</c:v>
                </c:pt>
                <c:pt idx="4">
                  <c:v>Leder</c:v>
                </c:pt>
              </c:strCache>
            </c:strRef>
          </c:cat>
          <c:val>
            <c:numRef>
              <c:f>Løn1!$C$3:$C$8</c:f>
              <c:numCache>
                <c:formatCode>_ "kr"\ * #,##0_ ;_ "kr"\ * \-#,##0_ ;_ "kr"\ * "-"??_ ;_ @_ </c:formatCode>
                <c:ptCount val="5"/>
                <c:pt idx="0">
                  <c:v>958238.29999999958</c:v>
                </c:pt>
                <c:pt idx="1">
                  <c:v>117484.8</c:v>
                </c:pt>
                <c:pt idx="2">
                  <c:v>90312</c:v>
                </c:pt>
                <c:pt idx="3">
                  <c:v>51053.5</c:v>
                </c:pt>
                <c:pt idx="4">
                  <c:v>53159.75</c:v>
                </c:pt>
              </c:numCache>
            </c:numRef>
          </c:val>
        </c:ser>
        <c:axId val="87498112"/>
        <c:axId val="87520384"/>
      </c:barChart>
      <c:catAx>
        <c:axId val="87498112"/>
        <c:scaling>
          <c:orientation val="minMax"/>
        </c:scaling>
        <c:axPos val="b"/>
        <c:tickLblPos val="nextTo"/>
        <c:crossAx val="87520384"/>
        <c:crosses val="autoZero"/>
        <c:auto val="1"/>
        <c:lblAlgn val="ctr"/>
        <c:lblOffset val="100"/>
      </c:catAx>
      <c:valAx>
        <c:axId val="87520384"/>
        <c:scaling>
          <c:orientation val="minMax"/>
        </c:scaling>
        <c:axPos val="l"/>
        <c:majorGridlines/>
        <c:numFmt formatCode="_ &quot;kr&quot;\ * #,##0_ ;_ &quot;kr&quot;\ * \-#,##0_ ;_ &quot;kr&quot;\ * &quot;-&quot;??_ ;_ @_ " sourceLinked="1"/>
        <c:tickLblPos val="nextTo"/>
        <c:crossAx val="8749811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a-DK"/>
  <c:pivotSource>
    <c:name>[OpgaveLøsningLønOgPersonale.xlsx]Lønfordeling Lærer Køn Alder!Pivottabel5</c:name>
    <c:fmtId val="0"/>
  </c:pivotSource>
  <c:chart>
    <c:title>
      <c:tx>
        <c:rich>
          <a:bodyPr/>
          <a:lstStyle/>
          <a:p>
            <a:pPr>
              <a:defRPr/>
            </a:pPr>
            <a:r>
              <a:rPr lang="en-US"/>
              <a:t>Løn:</a:t>
            </a:r>
            <a:r>
              <a:rPr lang="en-US" baseline="0"/>
              <a:t> Lærer /Køn /Alder</a:t>
            </a:r>
            <a:endParaRPr lang="en-US"/>
          </a:p>
        </c:rich>
      </c:tx>
      <c:layout/>
    </c:title>
    <c:pivotFmts>
      <c:pivotFmt>
        <c:idx val="0"/>
        <c:marker>
          <c:symbol val="none"/>
        </c:marker>
      </c:pivotFmt>
      <c:pivotFmt>
        <c:idx val="1"/>
        <c:marker>
          <c:symbol val="none"/>
        </c:marker>
      </c:pivotFmt>
    </c:pivotFmts>
    <c:plotArea>
      <c:layout/>
      <c:barChart>
        <c:barDir val="col"/>
        <c:grouping val="clustered"/>
        <c:ser>
          <c:idx val="0"/>
          <c:order val="0"/>
          <c:tx>
            <c:strRef>
              <c:f>'Lønfordeling Lærer Køn Alder'!$B$1</c:f>
              <c:strCache>
                <c:ptCount val="1"/>
                <c:pt idx="0">
                  <c:v>Total</c:v>
                </c:pt>
              </c:strCache>
            </c:strRef>
          </c:tx>
          <c:cat>
            <c:multiLvlStrRef>
              <c:f>'Lønfordeling Lærer Køn Alder'!$A$2:$A$14</c:f>
              <c:multiLvlStrCache>
                <c:ptCount val="9"/>
                <c:lvl>
                  <c:pt idx="0">
                    <c:v>40-44</c:v>
                  </c:pt>
                  <c:pt idx="1">
                    <c:v>45-49</c:v>
                  </c:pt>
                  <c:pt idx="2">
                    <c:v>50-54</c:v>
                  </c:pt>
                  <c:pt idx="3">
                    <c:v>55-60</c:v>
                  </c:pt>
                  <c:pt idx="4">
                    <c:v>30-34</c:v>
                  </c:pt>
                  <c:pt idx="5">
                    <c:v>40-44</c:v>
                  </c:pt>
                  <c:pt idx="6">
                    <c:v>45-49</c:v>
                  </c:pt>
                  <c:pt idx="7">
                    <c:v>50-54</c:v>
                  </c:pt>
                  <c:pt idx="8">
                    <c:v>55-60</c:v>
                  </c:pt>
                </c:lvl>
                <c:lvl>
                  <c:pt idx="0">
                    <c:v>kvinde</c:v>
                  </c:pt>
                  <c:pt idx="4">
                    <c:v>mand</c:v>
                  </c:pt>
                </c:lvl>
                <c:lvl>
                  <c:pt idx="0">
                    <c:v>Lærer</c:v>
                  </c:pt>
                </c:lvl>
              </c:multiLvlStrCache>
            </c:multiLvlStrRef>
          </c:cat>
          <c:val>
            <c:numRef>
              <c:f>'Lønfordeling Lærer Køn Alder'!$B$2:$B$14</c:f>
              <c:numCache>
                <c:formatCode>_ "kr"\ * #,##0_ ;_ "kr"\ * \-#,##0_ ;_ "kr"\ * "-"??_ ;_ @_ </c:formatCode>
                <c:ptCount val="9"/>
                <c:pt idx="0">
                  <c:v>105467.79999999999</c:v>
                </c:pt>
                <c:pt idx="1">
                  <c:v>269053.8</c:v>
                </c:pt>
                <c:pt idx="2">
                  <c:v>533340.09999999986</c:v>
                </c:pt>
                <c:pt idx="3">
                  <c:v>234960.95</c:v>
                </c:pt>
                <c:pt idx="4">
                  <c:v>61561.45</c:v>
                </c:pt>
                <c:pt idx="5">
                  <c:v>65074.95</c:v>
                </c:pt>
                <c:pt idx="6">
                  <c:v>523482.24999999983</c:v>
                </c:pt>
                <c:pt idx="7">
                  <c:v>241487.95</c:v>
                </c:pt>
                <c:pt idx="8">
                  <c:v>66631.7</c:v>
                </c:pt>
              </c:numCache>
            </c:numRef>
          </c:val>
        </c:ser>
        <c:axId val="92828416"/>
        <c:axId val="92829952"/>
      </c:barChart>
      <c:catAx>
        <c:axId val="92828416"/>
        <c:scaling>
          <c:orientation val="minMax"/>
        </c:scaling>
        <c:axPos val="b"/>
        <c:tickLblPos val="nextTo"/>
        <c:crossAx val="92829952"/>
        <c:crosses val="autoZero"/>
        <c:auto val="1"/>
        <c:lblAlgn val="ctr"/>
        <c:lblOffset val="100"/>
      </c:catAx>
      <c:valAx>
        <c:axId val="92829952"/>
        <c:scaling>
          <c:orientation val="minMax"/>
        </c:scaling>
        <c:axPos val="l"/>
        <c:majorGridlines/>
        <c:numFmt formatCode="_ &quot;kr&quot;\ * #,##0_ ;_ &quot;kr&quot;\ * \-#,##0_ ;_ &quot;kr&quot;\ * &quot;-&quot;??_ ;_ @_ " sourceLinked="1"/>
        <c:tickLblPos val="nextTo"/>
        <c:crossAx val="92828416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a-DK"/>
  <c:pivotSource>
    <c:name>[OpgaveLøsningLønOgPersonale.xlsx]Aldersfordeling for lærere!Pivottabel4</c:name>
    <c:fmtId val="0"/>
  </c:pivotSource>
  <c:chart>
    <c:title>
      <c:tx>
        <c:rich>
          <a:bodyPr/>
          <a:lstStyle/>
          <a:p>
            <a:pPr>
              <a:defRPr/>
            </a:pPr>
            <a:r>
              <a:rPr lang="en-US"/>
              <a:t>Lærerernes aldersfordeling</a:t>
            </a:r>
          </a:p>
        </c:rich>
      </c:tx>
    </c:title>
    <c:pivotFmts>
      <c:pivotFmt>
        <c:idx val="0"/>
        <c:marker>
          <c:symbol val="none"/>
        </c:marker>
      </c:pivotFmt>
      <c:pivotFmt>
        <c:idx val="1"/>
        <c:marker>
          <c:symbol val="none"/>
        </c:marker>
      </c:pivotFmt>
      <c:pivotFmt>
        <c:idx val="2"/>
        <c:marker>
          <c:symbol val="none"/>
        </c:marker>
      </c:pivotFmt>
    </c:pivotFmts>
    <c:plotArea>
      <c:layout/>
      <c:barChart>
        <c:barDir val="col"/>
        <c:grouping val="clustered"/>
        <c:ser>
          <c:idx val="0"/>
          <c:order val="0"/>
          <c:tx>
            <c:strRef>
              <c:f>'Aldersfordeling for lærere'!$B$1</c:f>
              <c:strCache>
                <c:ptCount val="1"/>
                <c:pt idx="0">
                  <c:v>Total</c:v>
                </c:pt>
              </c:strCache>
            </c:strRef>
          </c:tx>
          <c:cat>
            <c:multiLvlStrRef>
              <c:f>'Aldersfordeling for lærere'!$A$2:$A$8</c:f>
              <c:multiLvlStrCache>
                <c:ptCount val="5"/>
                <c:lvl>
                  <c:pt idx="0">
                    <c:v>30-34</c:v>
                  </c:pt>
                  <c:pt idx="1">
                    <c:v>40-44</c:v>
                  </c:pt>
                  <c:pt idx="2">
                    <c:v>45-49</c:v>
                  </c:pt>
                  <c:pt idx="3">
                    <c:v>50-54</c:v>
                  </c:pt>
                  <c:pt idx="4">
                    <c:v>55-60</c:v>
                  </c:pt>
                </c:lvl>
                <c:lvl>
                  <c:pt idx="0">
                    <c:v>Lærer</c:v>
                  </c:pt>
                </c:lvl>
              </c:multiLvlStrCache>
            </c:multiLvlStrRef>
          </c:cat>
          <c:val>
            <c:numRef>
              <c:f>'Aldersfordeling for lærere'!$B$2:$B$8</c:f>
              <c:numCache>
                <c:formatCode>General</c:formatCode>
                <c:ptCount val="5"/>
                <c:pt idx="0">
                  <c:v>2</c:v>
                </c:pt>
                <c:pt idx="1">
                  <c:v>5</c:v>
                </c:pt>
                <c:pt idx="2">
                  <c:v>23</c:v>
                </c:pt>
                <c:pt idx="3">
                  <c:v>23</c:v>
                </c:pt>
                <c:pt idx="4">
                  <c:v>9</c:v>
                </c:pt>
              </c:numCache>
            </c:numRef>
          </c:val>
        </c:ser>
        <c:axId val="93047040"/>
        <c:axId val="93159424"/>
      </c:barChart>
      <c:catAx>
        <c:axId val="93047040"/>
        <c:scaling>
          <c:orientation val="minMax"/>
        </c:scaling>
        <c:axPos val="b"/>
        <c:tickLblPos val="nextTo"/>
        <c:crossAx val="93159424"/>
        <c:crosses val="autoZero"/>
        <c:auto val="1"/>
        <c:lblAlgn val="ctr"/>
        <c:lblOffset val="100"/>
      </c:catAx>
      <c:valAx>
        <c:axId val="93159424"/>
        <c:scaling>
          <c:orientation val="minMax"/>
        </c:scaling>
        <c:axPos val="l"/>
        <c:majorGridlines/>
        <c:numFmt formatCode="General" sourceLinked="1"/>
        <c:tickLblPos val="nextTo"/>
        <c:crossAx val="93047040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a-DK"/>
  <c:pivotSource>
    <c:name>[OpgaveLøsningLønOgPersonale.xlsx]Aldersfordeling for lærere!Pivottabel9</c:name>
    <c:fmtId val="0"/>
  </c:pivotSource>
  <c:chart>
    <c:title>
      <c:tx>
        <c:rich>
          <a:bodyPr/>
          <a:lstStyle/>
          <a:p>
            <a:pPr>
              <a:defRPr/>
            </a:pPr>
            <a:r>
              <a:rPr lang="en-US" sz="1800" b="1" i="0" baseline="0"/>
              <a:t>Lærerernes aldersfordeling og køn</a:t>
            </a:r>
            <a:endParaRPr lang="da-DK"/>
          </a:p>
        </c:rich>
      </c:tx>
    </c:title>
    <c:pivotFmts>
      <c:pivotFmt>
        <c:idx val="0"/>
        <c:marker>
          <c:symbol val="none"/>
        </c:marker>
      </c:pivotFmt>
      <c:pivotFmt>
        <c:idx val="1"/>
        <c:marker>
          <c:symbol val="none"/>
        </c:marker>
      </c:pivotFmt>
      <c:pivotFmt>
        <c:idx val="2"/>
        <c:marker>
          <c:symbol val="none"/>
        </c:marker>
      </c:pivotFmt>
      <c:pivotFmt>
        <c:idx val="3"/>
        <c:marker>
          <c:symbol val="none"/>
        </c:marker>
      </c:pivotFmt>
      <c:pivotFmt>
        <c:idx val="4"/>
        <c:marker>
          <c:symbol val="none"/>
        </c:marker>
      </c:pivotFmt>
      <c:pivotFmt>
        <c:idx val="5"/>
        <c:marker>
          <c:symbol val="none"/>
        </c:marker>
      </c:pivotFmt>
    </c:pivotFmts>
    <c:plotArea>
      <c:layout/>
      <c:barChart>
        <c:barDir val="col"/>
        <c:grouping val="clustered"/>
        <c:ser>
          <c:idx val="0"/>
          <c:order val="0"/>
          <c:tx>
            <c:strRef>
              <c:f>'Aldersfordeling for lærere'!$B$24:$B$25</c:f>
              <c:strCache>
                <c:ptCount val="1"/>
                <c:pt idx="0">
                  <c:v>kvinde</c:v>
                </c:pt>
              </c:strCache>
            </c:strRef>
          </c:tx>
          <c:cat>
            <c:multiLvlStrRef>
              <c:f>'Aldersfordeling for lærere'!$A$26:$A$32</c:f>
              <c:multiLvlStrCache>
                <c:ptCount val="5"/>
                <c:lvl>
                  <c:pt idx="0">
                    <c:v>30-34</c:v>
                  </c:pt>
                  <c:pt idx="1">
                    <c:v>40-44</c:v>
                  </c:pt>
                  <c:pt idx="2">
                    <c:v>45-49</c:v>
                  </c:pt>
                  <c:pt idx="3">
                    <c:v>50-54</c:v>
                  </c:pt>
                  <c:pt idx="4">
                    <c:v>55-60</c:v>
                  </c:pt>
                </c:lvl>
                <c:lvl>
                  <c:pt idx="0">
                    <c:v>Lærer</c:v>
                  </c:pt>
                </c:lvl>
              </c:multiLvlStrCache>
            </c:multiLvlStrRef>
          </c:cat>
          <c:val>
            <c:numRef>
              <c:f>'Aldersfordeling for lærere'!$B$26:$B$32</c:f>
              <c:numCache>
                <c:formatCode>General</c:formatCode>
                <c:ptCount val="5"/>
                <c:pt idx="1">
                  <c:v>3</c:v>
                </c:pt>
                <c:pt idx="2">
                  <c:v>8</c:v>
                </c:pt>
                <c:pt idx="3">
                  <c:v>16</c:v>
                </c:pt>
                <c:pt idx="4">
                  <c:v>7</c:v>
                </c:pt>
              </c:numCache>
            </c:numRef>
          </c:val>
        </c:ser>
        <c:ser>
          <c:idx val="1"/>
          <c:order val="1"/>
          <c:tx>
            <c:strRef>
              <c:f>'Aldersfordeling for lærere'!$C$24:$C$25</c:f>
              <c:strCache>
                <c:ptCount val="1"/>
                <c:pt idx="0">
                  <c:v>mand</c:v>
                </c:pt>
              </c:strCache>
            </c:strRef>
          </c:tx>
          <c:cat>
            <c:multiLvlStrRef>
              <c:f>'Aldersfordeling for lærere'!$A$26:$A$32</c:f>
              <c:multiLvlStrCache>
                <c:ptCount val="5"/>
                <c:lvl>
                  <c:pt idx="0">
                    <c:v>30-34</c:v>
                  </c:pt>
                  <c:pt idx="1">
                    <c:v>40-44</c:v>
                  </c:pt>
                  <c:pt idx="2">
                    <c:v>45-49</c:v>
                  </c:pt>
                  <c:pt idx="3">
                    <c:v>50-54</c:v>
                  </c:pt>
                  <c:pt idx="4">
                    <c:v>55-60</c:v>
                  </c:pt>
                </c:lvl>
                <c:lvl>
                  <c:pt idx="0">
                    <c:v>Lærer</c:v>
                  </c:pt>
                </c:lvl>
              </c:multiLvlStrCache>
            </c:multiLvlStrRef>
          </c:cat>
          <c:val>
            <c:numRef>
              <c:f>'Aldersfordeling for lærere'!$C$26:$C$32</c:f>
              <c:numCache>
                <c:formatCode>General</c:formatCode>
                <c:ptCount val="5"/>
                <c:pt idx="0">
                  <c:v>2</c:v>
                </c:pt>
                <c:pt idx="1">
                  <c:v>2</c:v>
                </c:pt>
                <c:pt idx="2">
                  <c:v>15</c:v>
                </c:pt>
                <c:pt idx="3">
                  <c:v>7</c:v>
                </c:pt>
                <c:pt idx="4">
                  <c:v>2</c:v>
                </c:pt>
              </c:numCache>
            </c:numRef>
          </c:val>
        </c:ser>
        <c:axId val="93180288"/>
        <c:axId val="93181824"/>
      </c:barChart>
      <c:catAx>
        <c:axId val="93180288"/>
        <c:scaling>
          <c:orientation val="minMax"/>
        </c:scaling>
        <c:axPos val="b"/>
        <c:tickLblPos val="nextTo"/>
        <c:crossAx val="93181824"/>
        <c:crosses val="autoZero"/>
        <c:auto val="1"/>
        <c:lblAlgn val="ctr"/>
        <c:lblOffset val="100"/>
      </c:catAx>
      <c:valAx>
        <c:axId val="93181824"/>
        <c:scaling>
          <c:orientation val="minMax"/>
        </c:scaling>
        <c:axPos val="l"/>
        <c:majorGridlines/>
        <c:numFmt formatCode="General" sourceLinked="1"/>
        <c:tickLblPos val="nextTo"/>
        <c:crossAx val="93180288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a-DK"/>
  <c:pivotSource>
    <c:name>[OpgaveLøsningLønOgPersonale.xlsx]Personalefordeling 1!Pivottabel1</c:name>
    <c:fmtId val="0"/>
  </c:pivotSource>
  <c:chart>
    <c:title>
      <c:tx>
        <c:rich>
          <a:bodyPr/>
          <a:lstStyle/>
          <a:p>
            <a:pPr>
              <a:defRPr/>
            </a:pPr>
            <a:r>
              <a:rPr lang="da-DK"/>
              <a:t>Personalet fordelt på grupper</a:t>
            </a:r>
          </a:p>
        </c:rich>
      </c:tx>
    </c:title>
    <c:pivotFmts>
      <c:pivotFmt>
        <c:idx val="0"/>
        <c:marker>
          <c:symbol val="none"/>
        </c:marker>
      </c:pivotFmt>
      <c:pivotFmt>
        <c:idx val="1"/>
        <c:marker>
          <c:symbol val="none"/>
        </c:marker>
      </c:pivotFmt>
      <c:pivotFmt>
        <c:idx val="2"/>
        <c:marker>
          <c:symbol val="none"/>
        </c:marker>
      </c:pivotFmt>
    </c:pivotFmts>
    <c:plotArea>
      <c:layout/>
      <c:barChart>
        <c:barDir val="col"/>
        <c:grouping val="clustered"/>
        <c:ser>
          <c:idx val="0"/>
          <c:order val="0"/>
          <c:tx>
            <c:strRef>
              <c:f>'Personalefordeling 1'!$B$1:$B$2</c:f>
              <c:strCache>
                <c:ptCount val="1"/>
                <c:pt idx="0">
                  <c:v>kvinde</c:v>
                </c:pt>
              </c:strCache>
            </c:strRef>
          </c:tx>
          <c:cat>
            <c:strRef>
              <c:f>'Personalefordeling 1'!$A$3:$A$8</c:f>
              <c:strCache>
                <c:ptCount val="5"/>
                <c:pt idx="0">
                  <c:v>Lærer</c:v>
                </c:pt>
                <c:pt idx="1">
                  <c:v>Tekn.</c:v>
                </c:pt>
                <c:pt idx="2">
                  <c:v>Ren.</c:v>
                </c:pt>
                <c:pt idx="3">
                  <c:v>Adm.</c:v>
                </c:pt>
                <c:pt idx="4">
                  <c:v>Leder</c:v>
                </c:pt>
              </c:strCache>
            </c:strRef>
          </c:cat>
          <c:val>
            <c:numRef>
              <c:f>'Personalefordeling 1'!$B$3:$B$8</c:f>
              <c:numCache>
                <c:formatCode>General</c:formatCode>
                <c:ptCount val="5"/>
                <c:pt idx="0">
                  <c:v>34</c:v>
                </c:pt>
                <c:pt idx="1">
                  <c:v>15</c:v>
                </c:pt>
                <c:pt idx="2">
                  <c:v>6</c:v>
                </c:pt>
                <c:pt idx="3">
                  <c:v>5</c:v>
                </c:pt>
                <c:pt idx="4">
                  <c:v>2</c:v>
                </c:pt>
              </c:numCache>
            </c:numRef>
          </c:val>
        </c:ser>
        <c:ser>
          <c:idx val="1"/>
          <c:order val="1"/>
          <c:tx>
            <c:strRef>
              <c:f>'Personalefordeling 1'!$C$1:$C$2</c:f>
              <c:strCache>
                <c:ptCount val="1"/>
                <c:pt idx="0">
                  <c:v>mand</c:v>
                </c:pt>
              </c:strCache>
            </c:strRef>
          </c:tx>
          <c:cat>
            <c:strRef>
              <c:f>'Personalefordeling 1'!$A$3:$A$8</c:f>
              <c:strCache>
                <c:ptCount val="5"/>
                <c:pt idx="0">
                  <c:v>Lærer</c:v>
                </c:pt>
                <c:pt idx="1">
                  <c:v>Tekn.</c:v>
                </c:pt>
                <c:pt idx="2">
                  <c:v>Ren.</c:v>
                </c:pt>
                <c:pt idx="3">
                  <c:v>Adm.</c:v>
                </c:pt>
                <c:pt idx="4">
                  <c:v>Leder</c:v>
                </c:pt>
              </c:strCache>
            </c:strRef>
          </c:cat>
          <c:val>
            <c:numRef>
              <c:f>'Personalefordeling 1'!$C$3:$C$8</c:f>
              <c:numCache>
                <c:formatCode>General</c:formatCode>
                <c:ptCount val="5"/>
                <c:pt idx="0">
                  <c:v>28</c:v>
                </c:pt>
                <c:pt idx="1">
                  <c:v>4</c:v>
                </c:pt>
                <c:pt idx="2">
                  <c:v>2</c:v>
                </c:pt>
                <c:pt idx="3">
                  <c:v>3</c:v>
                </c:pt>
                <c:pt idx="4">
                  <c:v>1</c:v>
                </c:pt>
              </c:numCache>
            </c:numRef>
          </c:val>
        </c:ser>
        <c:axId val="92990080"/>
        <c:axId val="93069696"/>
      </c:barChart>
      <c:catAx>
        <c:axId val="92990080"/>
        <c:scaling>
          <c:orientation val="minMax"/>
        </c:scaling>
        <c:axPos val="b"/>
        <c:tickLblPos val="nextTo"/>
        <c:crossAx val="93069696"/>
        <c:crosses val="autoZero"/>
        <c:auto val="1"/>
        <c:lblAlgn val="ctr"/>
        <c:lblOffset val="100"/>
      </c:catAx>
      <c:valAx>
        <c:axId val="93069696"/>
        <c:scaling>
          <c:orientation val="minMax"/>
        </c:scaling>
        <c:axPos val="l"/>
        <c:majorGridlines/>
        <c:numFmt formatCode="General" sourceLinked="1"/>
        <c:tickLblPos val="nextTo"/>
        <c:crossAx val="92990080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a-DK"/>
  <c:pivotSource>
    <c:name>[OpgaveLøsningLønOgPersonale.xlsx]Personalefordeling 2!Pivottabel2</c:name>
    <c:fmtId val="0"/>
  </c:pivotSource>
  <c:chart>
    <c:title>
      <c:tx>
        <c:rich>
          <a:bodyPr/>
          <a:lstStyle/>
          <a:p>
            <a:pPr>
              <a:defRPr/>
            </a:pPr>
            <a:r>
              <a:rPr lang="en-US"/>
              <a:t>Personalet </a:t>
            </a:r>
            <a:r>
              <a:rPr lang="en-US" baseline="0"/>
              <a:t> fordelt på anc. og stilling</a:t>
            </a:r>
            <a:endParaRPr lang="en-US"/>
          </a:p>
        </c:rich>
      </c:tx>
    </c:title>
    <c:pivotFmts>
      <c:pivotFmt>
        <c:idx val="0"/>
        <c:marker>
          <c:symbol val="none"/>
        </c:marker>
      </c:pivotFmt>
      <c:pivotFmt>
        <c:idx val="1"/>
        <c:marker>
          <c:symbol val="none"/>
        </c:marker>
      </c:pivotFmt>
      <c:pivotFmt>
        <c:idx val="2"/>
        <c:marker>
          <c:symbol val="none"/>
        </c:marker>
      </c:pivotFmt>
    </c:pivotFmts>
    <c:plotArea>
      <c:layout/>
      <c:barChart>
        <c:barDir val="col"/>
        <c:grouping val="clustered"/>
        <c:ser>
          <c:idx val="0"/>
          <c:order val="0"/>
          <c:tx>
            <c:strRef>
              <c:f>'Personalefordeling 2'!$B$1</c:f>
              <c:strCache>
                <c:ptCount val="1"/>
                <c:pt idx="0">
                  <c:v>Total</c:v>
                </c:pt>
              </c:strCache>
            </c:strRef>
          </c:tx>
          <c:cat>
            <c:multiLvlStrRef>
              <c:f>'Personalefordeling 2'!$A$2:$A$34</c:f>
              <c:multiLvlStrCache>
                <c:ptCount val="27"/>
                <c:lvl>
                  <c:pt idx="0">
                    <c:v>0</c:v>
                  </c:pt>
                  <c:pt idx="1">
                    <c:v>1</c:v>
                  </c:pt>
                  <c:pt idx="2">
                    <c:v>2</c:v>
                  </c:pt>
                  <c:pt idx="3">
                    <c:v>3</c:v>
                  </c:pt>
                  <c:pt idx="4">
                    <c:v>4</c:v>
                  </c:pt>
                  <c:pt idx="5">
                    <c:v>0</c:v>
                  </c:pt>
                  <c:pt idx="6">
                    <c:v>2</c:v>
                  </c:pt>
                  <c:pt idx="7">
                    <c:v>3</c:v>
                  </c:pt>
                  <c:pt idx="8">
                    <c:v>0</c:v>
                  </c:pt>
                  <c:pt idx="9">
                    <c:v>1</c:v>
                  </c:pt>
                  <c:pt idx="10">
                    <c:v>2</c:v>
                  </c:pt>
                  <c:pt idx="11">
                    <c:v>3</c:v>
                  </c:pt>
                  <c:pt idx="12">
                    <c:v>4</c:v>
                  </c:pt>
                  <c:pt idx="13">
                    <c:v>5</c:v>
                  </c:pt>
                  <c:pt idx="14">
                    <c:v>6</c:v>
                  </c:pt>
                  <c:pt idx="15">
                    <c:v>0</c:v>
                  </c:pt>
                  <c:pt idx="16">
                    <c:v>1</c:v>
                  </c:pt>
                  <c:pt idx="17">
                    <c:v>2</c:v>
                  </c:pt>
                  <c:pt idx="18">
                    <c:v>3</c:v>
                  </c:pt>
                  <c:pt idx="19">
                    <c:v>4</c:v>
                  </c:pt>
                  <c:pt idx="20">
                    <c:v>5</c:v>
                  </c:pt>
                  <c:pt idx="21">
                    <c:v>0</c:v>
                  </c:pt>
                  <c:pt idx="22">
                    <c:v>1</c:v>
                  </c:pt>
                  <c:pt idx="23">
                    <c:v>2</c:v>
                  </c:pt>
                  <c:pt idx="24">
                    <c:v>3</c:v>
                  </c:pt>
                  <c:pt idx="25">
                    <c:v>4</c:v>
                  </c:pt>
                  <c:pt idx="26">
                    <c:v>5</c:v>
                  </c:pt>
                </c:lvl>
                <c:lvl>
                  <c:pt idx="0">
                    <c:v>Adm.</c:v>
                  </c:pt>
                  <c:pt idx="5">
                    <c:v>Leder</c:v>
                  </c:pt>
                  <c:pt idx="8">
                    <c:v>Lærer</c:v>
                  </c:pt>
                  <c:pt idx="15">
                    <c:v>Ren.</c:v>
                  </c:pt>
                  <c:pt idx="21">
                    <c:v>Tekn.</c:v>
                  </c:pt>
                </c:lvl>
              </c:multiLvlStrCache>
            </c:multiLvlStrRef>
          </c:cat>
          <c:val>
            <c:numRef>
              <c:f>'Personalefordeling 2'!$B$2:$B$34</c:f>
              <c:numCache>
                <c:formatCode>General</c:formatCode>
                <c:ptCount val="27"/>
                <c:pt idx="0">
                  <c:v>2</c:v>
                </c:pt>
                <c:pt idx="1">
                  <c:v>3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10</c:v>
                </c:pt>
                <c:pt idx="9">
                  <c:v>14</c:v>
                </c:pt>
                <c:pt idx="10">
                  <c:v>7</c:v>
                </c:pt>
                <c:pt idx="11">
                  <c:v>13</c:v>
                </c:pt>
                <c:pt idx="12">
                  <c:v>15</c:v>
                </c:pt>
                <c:pt idx="13">
                  <c:v>2</c:v>
                </c:pt>
                <c:pt idx="14">
                  <c:v>1</c:v>
                </c:pt>
                <c:pt idx="15">
                  <c:v>1</c:v>
                </c:pt>
                <c:pt idx="16">
                  <c:v>3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2</c:v>
                </c:pt>
                <c:pt idx="22">
                  <c:v>4</c:v>
                </c:pt>
                <c:pt idx="23">
                  <c:v>5</c:v>
                </c:pt>
                <c:pt idx="24">
                  <c:v>3</c:v>
                </c:pt>
                <c:pt idx="25">
                  <c:v>3</c:v>
                </c:pt>
                <c:pt idx="26">
                  <c:v>2</c:v>
                </c:pt>
              </c:numCache>
            </c:numRef>
          </c:val>
        </c:ser>
        <c:axId val="93331840"/>
        <c:axId val="93333376"/>
      </c:barChart>
      <c:catAx>
        <c:axId val="93331840"/>
        <c:scaling>
          <c:orientation val="minMax"/>
        </c:scaling>
        <c:axPos val="b"/>
        <c:tickLblPos val="nextTo"/>
        <c:crossAx val="93333376"/>
        <c:crosses val="autoZero"/>
        <c:auto val="1"/>
        <c:lblAlgn val="ctr"/>
        <c:lblOffset val="100"/>
      </c:catAx>
      <c:valAx>
        <c:axId val="93333376"/>
        <c:scaling>
          <c:orientation val="minMax"/>
        </c:scaling>
        <c:axPos val="l"/>
        <c:majorGridlines/>
        <c:numFmt formatCode="General" sourceLinked="1"/>
        <c:tickLblPos val="nextTo"/>
        <c:crossAx val="93331840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200024</xdr:colOff>
      <xdr:row>0</xdr:row>
      <xdr:rowOff>76200</xdr:rowOff>
    </xdr:from>
    <xdr:to>
      <xdr:col>9</xdr:col>
      <xdr:colOff>561974</xdr:colOff>
      <xdr:row>14</xdr:row>
      <xdr:rowOff>28576</xdr:rowOff>
    </xdr:to>
    <xdr:graphicFrame macro="">
      <xdr:nvGraphicFramePr>
        <xdr:cNvPr id="2" name="Diagra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200025</xdr:colOff>
      <xdr:row>15</xdr:row>
      <xdr:rowOff>6803</xdr:rowOff>
    </xdr:from>
    <xdr:to>
      <xdr:col>9</xdr:col>
      <xdr:colOff>57150</xdr:colOff>
      <xdr:row>29</xdr:row>
      <xdr:rowOff>83003</xdr:rowOff>
    </xdr:to>
    <xdr:graphicFrame macro="">
      <xdr:nvGraphicFramePr>
        <xdr:cNvPr id="3" name="Diagram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247650</xdr:colOff>
      <xdr:row>30</xdr:row>
      <xdr:rowOff>114300</xdr:rowOff>
    </xdr:from>
    <xdr:to>
      <xdr:col>9</xdr:col>
      <xdr:colOff>104775</xdr:colOff>
      <xdr:row>45</xdr:row>
      <xdr:rowOff>0</xdr:rowOff>
    </xdr:to>
    <xdr:graphicFrame macro="">
      <xdr:nvGraphicFramePr>
        <xdr:cNvPr id="4" name="Diagram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114300</xdr:colOff>
      <xdr:row>0</xdr:row>
      <xdr:rowOff>19050</xdr:rowOff>
    </xdr:from>
    <xdr:to>
      <xdr:col>11</xdr:col>
      <xdr:colOff>419100</xdr:colOff>
      <xdr:row>14</xdr:row>
      <xdr:rowOff>95250</xdr:rowOff>
    </xdr:to>
    <xdr:graphicFrame macro="">
      <xdr:nvGraphicFramePr>
        <xdr:cNvPr id="2" name="Diagra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390525</xdr:colOff>
      <xdr:row>0</xdr:row>
      <xdr:rowOff>47625</xdr:rowOff>
    </xdr:from>
    <xdr:to>
      <xdr:col>9</xdr:col>
      <xdr:colOff>485775</xdr:colOff>
      <xdr:row>17</xdr:row>
      <xdr:rowOff>28575</xdr:rowOff>
    </xdr:to>
    <xdr:graphicFrame macro="">
      <xdr:nvGraphicFramePr>
        <xdr:cNvPr id="2" name="Diagra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0</xdr:row>
      <xdr:rowOff>0</xdr:rowOff>
    </xdr:from>
    <xdr:to>
      <xdr:col>11</xdr:col>
      <xdr:colOff>304800</xdr:colOff>
      <xdr:row>14</xdr:row>
      <xdr:rowOff>76200</xdr:rowOff>
    </xdr:to>
    <xdr:graphicFrame macro="">
      <xdr:nvGraphicFramePr>
        <xdr:cNvPr id="2" name="Diagra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28575</xdr:colOff>
      <xdr:row>16</xdr:row>
      <xdr:rowOff>133350</xdr:rowOff>
    </xdr:from>
    <xdr:to>
      <xdr:col>11</xdr:col>
      <xdr:colOff>333375</xdr:colOff>
      <xdr:row>31</xdr:row>
      <xdr:rowOff>19050</xdr:rowOff>
    </xdr:to>
    <xdr:graphicFrame macro="">
      <xdr:nvGraphicFramePr>
        <xdr:cNvPr id="3" name="Diagram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0</xdr:row>
      <xdr:rowOff>0</xdr:rowOff>
    </xdr:from>
    <xdr:to>
      <xdr:col>11</xdr:col>
      <xdr:colOff>304800</xdr:colOff>
      <xdr:row>14</xdr:row>
      <xdr:rowOff>76200</xdr:rowOff>
    </xdr:to>
    <xdr:graphicFrame macro="">
      <xdr:nvGraphicFramePr>
        <xdr:cNvPr id="2" name="Diagra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0</xdr:row>
      <xdr:rowOff>0</xdr:rowOff>
    </xdr:from>
    <xdr:to>
      <xdr:col>11</xdr:col>
      <xdr:colOff>304800</xdr:colOff>
      <xdr:row>14</xdr:row>
      <xdr:rowOff>76200</xdr:rowOff>
    </xdr:to>
    <xdr:graphicFrame macro="">
      <xdr:nvGraphicFramePr>
        <xdr:cNvPr id="2" name="Diagra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209550</xdr:colOff>
      <xdr:row>0</xdr:row>
      <xdr:rowOff>161925</xdr:rowOff>
    </xdr:from>
    <xdr:to>
      <xdr:col>13</xdr:col>
      <xdr:colOff>514350</xdr:colOff>
      <xdr:row>15</xdr:row>
      <xdr:rowOff>47625</xdr:rowOff>
    </xdr:to>
    <xdr:graphicFrame macro="">
      <xdr:nvGraphicFramePr>
        <xdr:cNvPr id="2" name="Diagra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152400</xdr:colOff>
      <xdr:row>1</xdr:row>
      <xdr:rowOff>104775</xdr:rowOff>
    </xdr:from>
    <xdr:to>
      <xdr:col>13</xdr:col>
      <xdr:colOff>428625</xdr:colOff>
      <xdr:row>21</xdr:row>
      <xdr:rowOff>76200</xdr:rowOff>
    </xdr:to>
    <xdr:graphicFrame macro="">
      <xdr:nvGraphicFramePr>
        <xdr:cNvPr id="2" name="Diagra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123825</xdr:colOff>
      <xdr:row>23</xdr:row>
      <xdr:rowOff>47624</xdr:rowOff>
    </xdr:from>
    <xdr:to>
      <xdr:col>13</xdr:col>
      <xdr:colOff>409575</xdr:colOff>
      <xdr:row>40</xdr:row>
      <xdr:rowOff>133349</xdr:rowOff>
    </xdr:to>
    <xdr:graphicFrame macro="">
      <xdr:nvGraphicFramePr>
        <xdr:cNvPr id="3" name="Diagram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191246</xdr:colOff>
      <xdr:row>2</xdr:row>
      <xdr:rowOff>95251</xdr:rowOff>
    </xdr:from>
    <xdr:ext cx="342786" cy="3524249"/>
    <xdr:sp macro="" textlink="">
      <xdr:nvSpPr>
        <xdr:cNvPr id="2" name="Tekstboks 1"/>
        <xdr:cNvSpPr txBox="1"/>
      </xdr:nvSpPr>
      <xdr:spPr>
        <a:xfrm rot="5400000">
          <a:off x="-1399486" y="1876483"/>
          <a:ext cx="3524249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da-DK" sz="1600">
              <a:solidFill>
                <a:srgbClr val="FF0000"/>
              </a:solidFill>
            </a:rPr>
            <a:t>Løndata indtastes i fanebladet </a:t>
          </a:r>
          <a:r>
            <a:rPr lang="da-DK" sz="1600" b="1" i="1">
              <a:solidFill>
                <a:srgbClr val="FF0000"/>
              </a:solidFill>
            </a:rPr>
            <a:t>Løndata</a:t>
          </a:r>
        </a:p>
      </xdr:txBody>
    </xdr:sp>
    <xdr:clientData/>
  </xdr:one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Helge" refreshedDate="39884.467994791667" createdVersion="3" refreshedVersion="3" minRefreshableVersion="3" recordCount="100">
  <cacheSource type="worksheet">
    <worksheetSource ref="B1:J101" sheet="Persondata"/>
  </cacheSource>
  <cacheFields count="9">
    <cacheField name="Fornavn" numFmtId="0">
      <sharedItems/>
    </cacheField>
    <cacheField name="Efternavn" numFmtId="0">
      <sharedItems/>
    </cacheField>
    <cacheField name="CPR" numFmtId="0">
      <sharedItems/>
    </cacheField>
    <cacheField name="Køn" numFmtId="0">
      <sharedItems count="2">
        <s v="kvinde"/>
        <s v="mand"/>
      </sharedItems>
    </cacheField>
    <cacheField name="Alder" numFmtId="164">
      <sharedItems containsSemiMixedTypes="0" containsString="0" containsNumber="1" containsInteger="1" minValue="30" maxValue="59" count="21">
        <n v="52"/>
        <n v="54"/>
        <n v="47"/>
        <n v="48"/>
        <n v="34"/>
        <n v="55"/>
        <n v="45"/>
        <n v="53"/>
        <n v="46"/>
        <n v="49"/>
        <n v="50"/>
        <n v="57"/>
        <n v="41"/>
        <n v="43"/>
        <n v="30"/>
        <n v="56"/>
        <n v="51"/>
        <n v="31"/>
        <n v="59"/>
        <n v="44"/>
        <n v="58"/>
      </sharedItems>
      <fieldGroup base="4">
        <rangePr autoEnd="0" startNum="30" endNum="60" groupInterval="5"/>
        <groupItems count="8">
          <s v="&lt;30"/>
          <s v="30-34"/>
          <s v="35-39"/>
          <s v="40-44"/>
          <s v="45-49"/>
          <s v="50-54"/>
          <s v="55-60"/>
          <s v="&gt;60"/>
        </groupItems>
      </fieldGroup>
    </cacheField>
    <cacheField name="Ansat" numFmtId="14">
      <sharedItems containsSemiMixedTypes="0" containsNonDate="0" containsDate="1" containsString="0" minDate="1976-01-01T00:00:00" maxDate="2008-10-02T00:00:00"/>
    </cacheField>
    <cacheField name="Anc." numFmtId="164">
      <sharedItems containsSemiMixedTypes="0" containsString="0" containsNumber="1" containsInteger="1" minValue="0" maxValue="32"/>
    </cacheField>
    <cacheField name="Anc. Type" numFmtId="0">
      <sharedItems containsSemiMixedTypes="0" containsString="0" containsNumber="1" containsInteger="1" minValue="0" maxValue="6"/>
    </cacheField>
    <cacheField name="Stilling" numFmtId="0">
      <sharedItems count="5">
        <s v="Adm."/>
        <s v="Lærer"/>
        <s v="Tekn."/>
        <s v="Ren."/>
        <s v="Leder"/>
      </sharedItems>
    </cacheField>
  </cacheFields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Helge" refreshedDate="39884.46799513889" createdVersion="3" refreshedVersion="3" minRefreshableVersion="3" recordCount="100">
  <cacheSource type="worksheet">
    <worksheetSource ref="B1:Q101" sheet="Persondata"/>
  </cacheSource>
  <cacheFields count="16">
    <cacheField name="Fornavn" numFmtId="0">
      <sharedItems/>
    </cacheField>
    <cacheField name="Efternavn" numFmtId="0">
      <sharedItems/>
    </cacheField>
    <cacheField name="CPR" numFmtId="0">
      <sharedItems/>
    </cacheField>
    <cacheField name="Køn" numFmtId="0">
      <sharedItems count="2">
        <s v="kvinde"/>
        <s v="mand"/>
      </sharedItems>
    </cacheField>
    <cacheField name="Alder" numFmtId="164">
      <sharedItems containsSemiMixedTypes="0" containsString="0" containsNumber="1" containsInteger="1" minValue="30" maxValue="59" count="21">
        <n v="52"/>
        <n v="54"/>
        <n v="47"/>
        <n v="48"/>
        <n v="34"/>
        <n v="55"/>
        <n v="45"/>
        <n v="53"/>
        <n v="46"/>
        <n v="49"/>
        <n v="50"/>
        <n v="57"/>
        <n v="41"/>
        <n v="43"/>
        <n v="30"/>
        <n v="56"/>
        <n v="51"/>
        <n v="31"/>
        <n v="59"/>
        <n v="44"/>
        <n v="58"/>
      </sharedItems>
      <fieldGroup base="4">
        <rangePr autoEnd="0" startNum="30" endNum="60" groupInterval="5"/>
        <groupItems count="8">
          <s v="&lt;30"/>
          <s v="30-34"/>
          <s v="35-39"/>
          <s v="40-44"/>
          <s v="45-49"/>
          <s v="50-54"/>
          <s v="55-60"/>
          <s v="&gt;60"/>
        </groupItems>
      </fieldGroup>
    </cacheField>
    <cacheField name="Ansat" numFmtId="14">
      <sharedItems containsSemiMixedTypes="0" containsNonDate="0" containsDate="1" containsString="0" minDate="1976-01-01T00:00:00" maxDate="2008-10-02T00:00:00"/>
    </cacheField>
    <cacheField name="Anc." numFmtId="164">
      <sharedItems containsSemiMixedTypes="0" containsString="0" containsNumber="1" containsInteger="1" minValue="0" maxValue="32"/>
    </cacheField>
    <cacheField name="Anc. Type" numFmtId="0">
      <sharedItems containsSemiMixedTypes="0" containsString="0" containsNumber="1" containsInteger="1" minValue="0" maxValue="6" count="7">
        <n v="3"/>
        <n v="0"/>
        <n v="4"/>
        <n v="5"/>
        <n v="1"/>
        <n v="2"/>
        <n v="6"/>
      </sharedItems>
    </cacheField>
    <cacheField name="Stilling" numFmtId="0">
      <sharedItems count="5">
        <s v="Adm."/>
        <s v="Lærer"/>
        <s v="Tekn."/>
        <s v="Ren."/>
        <s v="Leder"/>
      </sharedItems>
    </cacheField>
    <cacheField name="Kv. 1" numFmtId="165">
      <sharedItems containsBlank="1" count="4">
        <m/>
        <s v="a"/>
        <s v="c"/>
        <s v="b"/>
      </sharedItems>
    </cacheField>
    <cacheField name="Kv. 2" numFmtId="165">
      <sharedItems containsBlank="1" count="3">
        <m/>
        <s v="b"/>
        <s v="c"/>
      </sharedItems>
    </cacheField>
    <cacheField name="Kv. 3" numFmtId="165">
      <sharedItems containsBlank="1" count="3">
        <m/>
        <s v="c"/>
        <s v="b"/>
      </sharedItems>
    </cacheField>
    <cacheField name="Kv.tillæg" numFmtId="165">
      <sharedItems containsSemiMixedTypes="0" containsString="0" containsNumber="1" containsInteger="1" minValue="0" maxValue="3000"/>
    </cacheField>
    <cacheField name="Grundløn" numFmtId="165">
      <sharedItems containsSemiMixedTypes="0" containsString="0" containsNumber="1" minValue="19299.75" maxValue="45489.5"/>
    </cacheField>
    <cacheField name="Anc.tillæg" numFmtId="165">
      <sharedItems containsSemiMixedTypes="0" containsString="0" containsNumber="1" minValue="0" maxValue="9340.5"/>
    </cacheField>
    <cacheField name="Løn" numFmtId="165">
      <sharedItems containsSemiMixedTypes="0" containsString="0" containsNumber="1" minValue="19299.75" maxValue="53159.75"/>
    </cacheField>
  </cacheFields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r:id="rId1" refreshedBy="Helge" refreshedDate="39884.467995833336" createdVersion="3" refreshedVersion="3" minRefreshableVersion="3" recordCount="100">
  <cacheSource type="worksheet">
    <worksheetSource ref="B1:M101" sheet="Persondata"/>
  </cacheSource>
  <cacheFields count="12">
    <cacheField name="Fornavn" numFmtId="0">
      <sharedItems/>
    </cacheField>
    <cacheField name="Efternavn" numFmtId="0">
      <sharedItems/>
    </cacheField>
    <cacheField name="CPR" numFmtId="0">
      <sharedItems/>
    </cacheField>
    <cacheField name="Køn" numFmtId="0">
      <sharedItems count="2">
        <s v="kvinde"/>
        <s v="mand"/>
      </sharedItems>
    </cacheField>
    <cacheField name="Alder" numFmtId="164">
      <sharedItems containsSemiMixedTypes="0" containsString="0" containsNumber="1" containsInteger="1" minValue="30" maxValue="59"/>
    </cacheField>
    <cacheField name="Ansat" numFmtId="14">
      <sharedItems containsSemiMixedTypes="0" containsNonDate="0" containsDate="1" containsString="0" minDate="1976-01-01T00:00:00" maxDate="2008-10-02T00:00:00"/>
    </cacheField>
    <cacheField name="Anc." numFmtId="164">
      <sharedItems containsSemiMixedTypes="0" containsString="0" containsNumber="1" containsInteger="1" minValue="0" maxValue="32"/>
    </cacheField>
    <cacheField name="Anc. Type" numFmtId="0">
      <sharedItems containsSemiMixedTypes="0" containsString="0" containsNumber="1" containsInteger="1" minValue="0" maxValue="6"/>
    </cacheField>
    <cacheField name="Stilling" numFmtId="0">
      <sharedItems/>
    </cacheField>
    <cacheField name="Kv. 1" numFmtId="165">
      <sharedItems containsBlank="1" count="4">
        <m/>
        <s v="a"/>
        <s v="c"/>
        <s v="b"/>
      </sharedItems>
    </cacheField>
    <cacheField name="Kv. 2" numFmtId="165">
      <sharedItems containsBlank="1" count="4">
        <m/>
        <s v="b"/>
        <s v="c"/>
        <s v="A" u="1"/>
      </sharedItems>
    </cacheField>
    <cacheField name="Kv. 3" numFmtId="165">
      <sharedItems containsBlank="1" count="4">
        <m/>
        <s v="c"/>
        <s v="b"/>
        <s v="a" u="1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00">
  <r>
    <s v="Conny"/>
    <s v="Andersen"/>
    <s v="161056-0242"/>
    <x v="0"/>
    <x v="0"/>
    <d v="1990-02-01T00:00:00"/>
    <n v="18"/>
    <n v="3"/>
    <x v="0"/>
  </r>
  <r>
    <s v="Anette"/>
    <s v="Andersen"/>
    <s v="060554-1292"/>
    <x v="0"/>
    <x v="1"/>
    <d v="2005-03-01T00:00:00"/>
    <n v="3"/>
    <n v="0"/>
    <x v="1"/>
  </r>
  <r>
    <s v="Lone"/>
    <s v="Beck"/>
    <s v="110561-0814"/>
    <x v="0"/>
    <x v="2"/>
    <d v="1984-02-01T00:00:00"/>
    <n v="24"/>
    <n v="4"/>
    <x v="1"/>
  </r>
  <r>
    <s v="Birte"/>
    <s v="Bernt"/>
    <s v="190960-0268"/>
    <x v="0"/>
    <x v="3"/>
    <d v="1982-04-01T00:00:00"/>
    <n v="26"/>
    <n v="5"/>
    <x v="2"/>
  </r>
  <r>
    <s v="Birgitte"/>
    <s v="Betjentsen"/>
    <s v="140574-0322"/>
    <x v="0"/>
    <x v="4"/>
    <d v="2005-02-01T00:00:00"/>
    <n v="3"/>
    <n v="0"/>
    <x v="0"/>
  </r>
  <r>
    <s v="Anne Katrine"/>
    <s v="Bramsen"/>
    <s v="221253-0972"/>
    <x v="0"/>
    <x v="5"/>
    <d v="1999-09-01T00:00:00"/>
    <n v="9"/>
    <n v="1"/>
    <x v="3"/>
  </r>
  <r>
    <s v="Carsten"/>
    <s v="Baagø"/>
    <s v="080563-0929"/>
    <x v="1"/>
    <x v="6"/>
    <d v="1990-10-01T00:00:00"/>
    <n v="18"/>
    <n v="3"/>
    <x v="1"/>
  </r>
  <r>
    <s v="Berit"/>
    <s v="Caron"/>
    <s v="311255-1836"/>
    <x v="0"/>
    <x v="7"/>
    <d v="1984-02-01T00:00:00"/>
    <n v="24"/>
    <n v="4"/>
    <x v="0"/>
  </r>
  <r>
    <s v="Steen"/>
    <s v="Christensen"/>
    <s v="180362-0001"/>
    <x v="1"/>
    <x v="8"/>
    <d v="1983-02-01T00:00:00"/>
    <n v="25"/>
    <n v="5"/>
    <x v="1"/>
  </r>
  <r>
    <s v="Charlotte"/>
    <s v="Christensen"/>
    <s v="180753-0684"/>
    <x v="0"/>
    <x v="5"/>
    <d v="2000-10-01T00:00:00"/>
    <n v="8"/>
    <n v="1"/>
    <x v="1"/>
  </r>
  <r>
    <s v="Per"/>
    <s v="Coq"/>
    <s v="150959-1333"/>
    <x v="1"/>
    <x v="9"/>
    <d v="1996-11-01T00:00:00"/>
    <n v="12"/>
    <n v="2"/>
    <x v="1"/>
  </r>
  <r>
    <s v="Grethe"/>
    <s v="Daugaard"/>
    <s v="090159-0032"/>
    <x v="0"/>
    <x v="10"/>
    <d v="1997-12-01T00:00:00"/>
    <n v="10"/>
    <n v="2"/>
    <x v="2"/>
  </r>
  <r>
    <s v="Lilian"/>
    <s v="Dolmer"/>
    <s v="060152-1836"/>
    <x v="0"/>
    <x v="11"/>
    <d v="2001-02-01T00:00:00"/>
    <n v="7"/>
    <n v="1"/>
    <x v="1"/>
  </r>
  <r>
    <s v="Birgitte"/>
    <s v="Duus"/>
    <s v="100961-0242"/>
    <x v="0"/>
    <x v="2"/>
    <d v="2003-10-01T00:00:00"/>
    <n v="5"/>
    <n v="1"/>
    <x v="1"/>
  </r>
  <r>
    <s v="Erik"/>
    <s v="Eilersen"/>
    <s v="071158-1037"/>
    <x v="1"/>
    <x v="10"/>
    <d v="1997-05-01T00:00:00"/>
    <n v="11"/>
    <n v="2"/>
    <x v="0"/>
  </r>
  <r>
    <s v="Mette"/>
    <s v="Fjordbak"/>
    <s v="070357-0096"/>
    <x v="0"/>
    <x v="0"/>
    <d v="1985-01-01T00:00:00"/>
    <n v="23"/>
    <n v="4"/>
    <x v="2"/>
  </r>
  <r>
    <s v="Lisbeth Hede"/>
    <s v="Fredberg"/>
    <s v="050860-0346"/>
    <x v="0"/>
    <x v="3"/>
    <d v="1997-08-01T00:00:00"/>
    <n v="11"/>
    <n v="2"/>
    <x v="1"/>
  </r>
  <r>
    <s v="Mikkel"/>
    <s v="Fredskilde"/>
    <s v="191261-1369"/>
    <x v="1"/>
    <x v="2"/>
    <d v="2002-09-01T00:00:00"/>
    <n v="6"/>
    <n v="1"/>
    <x v="2"/>
  </r>
  <r>
    <s v="Charlotte"/>
    <s v="Fryd"/>
    <s v="200556-1908"/>
    <x v="0"/>
    <x v="0"/>
    <d v="2005-05-01T00:00:00"/>
    <n v="3"/>
    <n v="0"/>
    <x v="1"/>
  </r>
  <r>
    <s v="Susanne Husted"/>
    <s v="Gahrn"/>
    <s v="270858-0838"/>
    <x v="0"/>
    <x v="10"/>
    <d v="2002-05-01T00:00:00"/>
    <n v="6"/>
    <n v="1"/>
    <x v="1"/>
  </r>
  <r>
    <s v="Birte"/>
    <s v="Genz"/>
    <s v="301055-0928"/>
    <x v="0"/>
    <x v="7"/>
    <d v="1998-12-01T00:00:00"/>
    <n v="9"/>
    <n v="1"/>
    <x v="2"/>
  </r>
  <r>
    <s v="Hans"/>
    <s v="Gjesing"/>
    <s v="180753-0681"/>
    <x v="1"/>
    <x v="5"/>
    <d v="1991-10-01T00:00:00"/>
    <n v="17"/>
    <n v="3"/>
    <x v="4"/>
  </r>
  <r>
    <s v="Lis"/>
    <s v="Hammer"/>
    <s v="080459-0098"/>
    <x v="0"/>
    <x v="9"/>
    <d v="1999-08-01T00:00:00"/>
    <n v="9"/>
    <n v="1"/>
    <x v="1"/>
  </r>
  <r>
    <s v="Steen"/>
    <s v="Hansemann"/>
    <s v="270567-1271"/>
    <x v="1"/>
    <x v="12"/>
    <d v="2008-07-01T00:00:00"/>
    <n v="0"/>
    <n v="0"/>
    <x v="1"/>
  </r>
  <r>
    <s v="Else"/>
    <s v="Hansen"/>
    <s v="251051-0918"/>
    <x v="0"/>
    <x v="11"/>
    <d v="1976-01-01T00:00:00"/>
    <n v="32"/>
    <n v="6"/>
    <x v="1"/>
  </r>
  <r>
    <s v="Jytte"/>
    <s v="Hansen"/>
    <s v="080355-0020"/>
    <x v="0"/>
    <x v="1"/>
    <d v="1992-01-01T00:00:00"/>
    <n v="16"/>
    <n v="3"/>
    <x v="1"/>
  </r>
  <r>
    <s v="Ena"/>
    <s v="Hansen"/>
    <s v="070874-1166"/>
    <x v="0"/>
    <x v="4"/>
    <d v="2001-08-01T00:00:00"/>
    <n v="7"/>
    <n v="1"/>
    <x v="3"/>
  </r>
  <r>
    <s v="Marie Honoré"/>
    <s v="Harreby"/>
    <s v="290759-1524"/>
    <x v="0"/>
    <x v="9"/>
    <d v="1996-11-01T00:00:00"/>
    <n v="12"/>
    <n v="2"/>
    <x v="2"/>
  </r>
  <r>
    <s v="Henriette"/>
    <s v="Horslund"/>
    <s v="020164-0834"/>
    <x v="0"/>
    <x v="6"/>
    <d v="2005-06-01T00:00:00"/>
    <n v="3"/>
    <n v="0"/>
    <x v="4"/>
  </r>
  <r>
    <s v="Jørgen"/>
    <s v="Jensen"/>
    <s v="110460-1319"/>
    <x v="1"/>
    <x v="3"/>
    <d v="1983-12-01T00:00:00"/>
    <n v="24"/>
    <n v="4"/>
    <x v="1"/>
  </r>
  <r>
    <s v="Henrik"/>
    <s v="Jensen"/>
    <s v="090465-1309"/>
    <x v="1"/>
    <x v="13"/>
    <d v="1990-01-01T00:00:00"/>
    <n v="18"/>
    <n v="3"/>
    <x v="1"/>
  </r>
  <r>
    <s v="Allan"/>
    <s v="Jensen"/>
    <s v="110978-0669"/>
    <x v="1"/>
    <x v="14"/>
    <d v="2005-07-01T00:00:00"/>
    <n v="3"/>
    <n v="0"/>
    <x v="1"/>
  </r>
  <r>
    <s v="Jeanne"/>
    <s v="Jensen"/>
    <s v="280752-0878"/>
    <x v="0"/>
    <x v="15"/>
    <d v="2005-10-01T00:00:00"/>
    <n v="3"/>
    <n v="0"/>
    <x v="1"/>
  </r>
  <r>
    <s v="Erik"/>
    <s v="Jensen"/>
    <s v="260757-1811"/>
    <x v="1"/>
    <x v="16"/>
    <d v="1980-11-01T00:00:00"/>
    <n v="28"/>
    <n v="5"/>
    <x v="3"/>
  </r>
  <r>
    <s v="Niels Urup"/>
    <s v="Justesen"/>
    <s v="101255-1834"/>
    <x v="0"/>
    <x v="7"/>
    <d v="2005-03-01T00:00:00"/>
    <n v="3"/>
    <n v="0"/>
    <x v="1"/>
  </r>
  <r>
    <s v="Tanja"/>
    <s v="Juul"/>
    <s v="210777-1547"/>
    <x v="1"/>
    <x v="17"/>
    <d v="2003-03-01T00:00:00"/>
    <n v="5"/>
    <n v="1"/>
    <x v="1"/>
  </r>
  <r>
    <s v="Hans"/>
    <s v="Jørgensen"/>
    <s v="070962-0135"/>
    <x v="1"/>
    <x v="8"/>
    <d v="2004-06-01T00:00:00"/>
    <n v="4"/>
    <n v="0"/>
    <x v="0"/>
  </r>
  <r>
    <s v="Dorte Jahn"/>
    <s v="Karleby"/>
    <s v="190960-0268"/>
    <x v="0"/>
    <x v="3"/>
    <d v="1987-10-01T00:00:00"/>
    <n v="21"/>
    <n v="4"/>
    <x v="1"/>
  </r>
  <r>
    <s v="Susi"/>
    <s v="Karlsen"/>
    <s v="220852-0552"/>
    <x v="0"/>
    <x v="15"/>
    <d v="1984-10-01T00:00:00"/>
    <n v="24"/>
    <n v="4"/>
    <x v="3"/>
  </r>
  <r>
    <s v="Curt"/>
    <s v="Kildedal"/>
    <s v="180555-1671"/>
    <x v="1"/>
    <x v="7"/>
    <d v="1993-04-01T00:00:00"/>
    <n v="15"/>
    <n v="3"/>
    <x v="1"/>
  </r>
  <r>
    <s v="Hans"/>
    <s v="Klausen"/>
    <s v="270962-1329"/>
    <x v="1"/>
    <x v="8"/>
    <d v="1991-09-01T00:00:00"/>
    <n v="17"/>
    <n v="3"/>
    <x v="1"/>
  </r>
  <r>
    <s v="Helga Blom"/>
    <s v="Klinge"/>
    <s v="070760-1042"/>
    <x v="0"/>
    <x v="3"/>
    <d v="2003-09-01T00:00:00"/>
    <n v="5"/>
    <n v="1"/>
    <x v="2"/>
  </r>
  <r>
    <s v="Dorte H."/>
    <s v="Krogh"/>
    <s v="180954-0042"/>
    <x v="0"/>
    <x v="1"/>
    <d v="2004-07-01T00:00:00"/>
    <n v="4"/>
    <n v="0"/>
    <x v="1"/>
  </r>
  <r>
    <s v="Anne Malene"/>
    <s v="Larsen"/>
    <s v="230157-1388"/>
    <x v="0"/>
    <x v="0"/>
    <d v="1993-10-01T00:00:00"/>
    <n v="15"/>
    <n v="3"/>
    <x v="2"/>
  </r>
  <r>
    <s v="Annette"/>
    <s v="Laursen"/>
    <s v="200656-1852"/>
    <x v="0"/>
    <x v="0"/>
    <d v="1983-01-01T00:00:00"/>
    <n v="25"/>
    <n v="5"/>
    <x v="1"/>
  </r>
  <r>
    <s v="Elna"/>
    <s v="Laursen"/>
    <s v="270253-1194"/>
    <x v="0"/>
    <x v="15"/>
    <d v="2002-02-01T00:00:00"/>
    <n v="6"/>
    <n v="1"/>
    <x v="1"/>
  </r>
  <r>
    <s v="Line"/>
    <s v="Lehmkuhl"/>
    <s v="110162-1480"/>
    <x v="0"/>
    <x v="2"/>
    <d v="2000-01-01T00:00:00"/>
    <n v="8"/>
    <n v="1"/>
    <x v="1"/>
  </r>
  <r>
    <s v="Grethe"/>
    <s v="Leonhard"/>
    <s v="311255-1836"/>
    <x v="0"/>
    <x v="7"/>
    <d v="2002-08-01T00:00:00"/>
    <n v="6"/>
    <n v="1"/>
    <x v="1"/>
  </r>
  <r>
    <s v="Birgitte"/>
    <s v="Linder"/>
    <s v="240755-0672"/>
    <x v="0"/>
    <x v="7"/>
    <d v="1987-07-01T00:00:00"/>
    <n v="21"/>
    <n v="4"/>
    <x v="2"/>
  </r>
  <r>
    <s v="Finn"/>
    <s v="Lorentsen"/>
    <s v="291261-0391"/>
    <x v="1"/>
    <x v="2"/>
    <d v="1992-01-01T00:00:00"/>
    <n v="16"/>
    <n v="3"/>
    <x v="3"/>
  </r>
  <r>
    <s v="Hanne"/>
    <s v="Lorentzen"/>
    <s v="210763-0252"/>
    <x v="0"/>
    <x v="6"/>
    <d v="1982-02-01T00:00:00"/>
    <n v="26"/>
    <n v="5"/>
    <x v="2"/>
  </r>
  <r>
    <s v="Helge"/>
    <s v="Lyn"/>
    <s v="060152-1833"/>
    <x v="1"/>
    <x v="11"/>
    <d v="2001-09-01T00:00:00"/>
    <n v="7"/>
    <n v="1"/>
    <x v="2"/>
  </r>
  <r>
    <s v="Jens Andersen"/>
    <s v="Lyndrup"/>
    <s v="131159-0377"/>
    <x v="1"/>
    <x v="9"/>
    <d v="1992-08-01T00:00:00"/>
    <n v="16"/>
    <n v="3"/>
    <x v="1"/>
  </r>
  <r>
    <s v="Lisbet"/>
    <s v="Madsen"/>
    <s v="281154-1836"/>
    <x v="0"/>
    <x v="1"/>
    <d v="1985-04-01T00:00:00"/>
    <n v="23"/>
    <n v="4"/>
    <x v="1"/>
  </r>
  <r>
    <s v="Frank"/>
    <s v="Madsen"/>
    <s v="080949-1631"/>
    <x v="1"/>
    <x v="18"/>
    <d v="1995-07-01T00:00:00"/>
    <n v="13"/>
    <n v="2"/>
    <x v="2"/>
  </r>
  <r>
    <s v="Mikkel Laust"/>
    <s v="Madsen-Mygdal"/>
    <s v="060462-0789"/>
    <x v="1"/>
    <x v="8"/>
    <d v="1996-02-01T00:00:00"/>
    <n v="12"/>
    <n v="2"/>
    <x v="1"/>
  </r>
  <r>
    <s v="Karina"/>
    <s v="Mikkelsen"/>
    <s v="260964-0288"/>
    <x v="0"/>
    <x v="19"/>
    <d v="1988-05-01T00:00:00"/>
    <n v="20"/>
    <n v="4"/>
    <x v="1"/>
  </r>
  <r>
    <s v="Kenneth"/>
    <s v="Møller"/>
    <s v="110158-0331"/>
    <x v="1"/>
    <x v="16"/>
    <d v="2004-01-01T00:00:00"/>
    <n v="4"/>
    <n v="0"/>
    <x v="1"/>
  </r>
  <r>
    <s v="Niels Ramsdal"/>
    <s v="Nielsen"/>
    <s v="100554-1425"/>
    <x v="1"/>
    <x v="1"/>
    <d v="1986-11-01T00:00:00"/>
    <n v="22"/>
    <n v="4"/>
    <x v="1"/>
  </r>
  <r>
    <s v="Leif Rye"/>
    <s v="Nielsen"/>
    <s v="130656-1341"/>
    <x v="1"/>
    <x v="0"/>
    <d v="1986-11-01T00:00:00"/>
    <n v="22"/>
    <n v="4"/>
    <x v="1"/>
  </r>
  <r>
    <s v="Jørgen"/>
    <s v="Nielsen"/>
    <s v="190560-0005"/>
    <x v="1"/>
    <x v="3"/>
    <d v="2000-11-01T00:00:00"/>
    <n v="8"/>
    <n v="1"/>
    <x v="0"/>
  </r>
  <r>
    <s v="Hans"/>
    <s v="Nors"/>
    <s v="231157-0961"/>
    <x v="1"/>
    <x v="16"/>
    <d v="1989-11-01T00:00:00"/>
    <n v="19"/>
    <n v="3"/>
    <x v="1"/>
  </r>
  <r>
    <s v="Susanne"/>
    <s v="Nyegaard"/>
    <s v="260757-1812"/>
    <x v="0"/>
    <x v="16"/>
    <d v="1995-03-01T00:00:00"/>
    <n v="13"/>
    <n v="2"/>
    <x v="3"/>
  </r>
  <r>
    <s v="Jens"/>
    <s v="Nørgaard"/>
    <s v="110460-1007"/>
    <x v="1"/>
    <x v="3"/>
    <d v="1996-11-01T00:00:00"/>
    <n v="12"/>
    <n v="2"/>
    <x v="1"/>
  </r>
  <r>
    <s v="Mie"/>
    <s v="Okbøl"/>
    <s v="280554-0316"/>
    <x v="0"/>
    <x v="1"/>
    <d v="1991-01-01T00:00:00"/>
    <n v="17"/>
    <n v="3"/>
    <x v="2"/>
  </r>
  <r>
    <s v="Bent"/>
    <s v="Olesen"/>
    <s v="080949-1631"/>
    <x v="1"/>
    <x v="18"/>
    <d v="2008-10-01T00:00:00"/>
    <n v="0"/>
    <n v="0"/>
    <x v="1"/>
  </r>
  <r>
    <s v="Lisbeth"/>
    <s v="Olsen"/>
    <s v="270764-1654"/>
    <x v="0"/>
    <x v="19"/>
    <d v="2001-01-01T00:00:00"/>
    <n v="7"/>
    <n v="1"/>
    <x v="1"/>
  </r>
  <r>
    <s v="Margit"/>
    <s v="Palmelund"/>
    <s v="190860-1858"/>
    <x v="0"/>
    <x v="3"/>
    <d v="2000-10-01T00:00:00"/>
    <n v="8"/>
    <n v="1"/>
    <x v="3"/>
  </r>
  <r>
    <s v="Steen"/>
    <s v="Paulsen"/>
    <s v="070461-0993"/>
    <x v="1"/>
    <x v="2"/>
    <d v="2002-03-01T00:00:00"/>
    <n v="6"/>
    <n v="1"/>
    <x v="1"/>
  </r>
  <r>
    <s v="Merete"/>
    <s v="Pedersen"/>
    <s v="241055-1782"/>
    <x v="0"/>
    <x v="7"/>
    <d v="1999-08-01T00:00:00"/>
    <n v="9"/>
    <n v="1"/>
    <x v="1"/>
  </r>
  <r>
    <s v="Maria"/>
    <s v="Pedersen"/>
    <s v="110561-0814"/>
    <x v="0"/>
    <x v="2"/>
    <d v="2003-03-01T00:00:00"/>
    <n v="5"/>
    <n v="1"/>
    <x v="0"/>
  </r>
  <r>
    <s v="Mette"/>
    <s v="Poulsen"/>
    <s v="051167-0190"/>
    <x v="0"/>
    <x v="12"/>
    <d v="1988-01-01T00:00:00"/>
    <n v="20"/>
    <n v="4"/>
    <x v="1"/>
  </r>
  <r>
    <s v="Solveig"/>
    <s v="Rask"/>
    <s v="200954-1170"/>
    <x v="0"/>
    <x v="1"/>
    <d v="1989-07-01T00:00:00"/>
    <n v="19"/>
    <n v="3"/>
    <x v="1"/>
  </r>
  <r>
    <s v="Maria"/>
    <s v="Rask"/>
    <s v="300556-1138"/>
    <x v="0"/>
    <x v="0"/>
    <d v="1997-07-01T00:00:00"/>
    <n v="11"/>
    <n v="2"/>
    <x v="1"/>
  </r>
  <r>
    <s v="Mette"/>
    <s v="Rasmussen"/>
    <s v="080562-0052"/>
    <x v="0"/>
    <x v="8"/>
    <d v="1992-09-01T00:00:00"/>
    <n v="16"/>
    <n v="3"/>
    <x v="1"/>
  </r>
  <r>
    <s v="Børge"/>
    <s v="Rohde"/>
    <s v="260557-0952"/>
    <x v="0"/>
    <x v="16"/>
    <d v="1990-12-01T00:00:00"/>
    <n v="17"/>
    <n v="3"/>
    <x v="1"/>
  </r>
  <r>
    <s v="Mona"/>
    <s v="Rohrberg"/>
    <s v="150958-1724"/>
    <x v="0"/>
    <x v="10"/>
    <d v="1984-05-01T00:00:00"/>
    <n v="24"/>
    <n v="4"/>
    <x v="1"/>
  </r>
  <r>
    <s v="Gudrun"/>
    <s v="Rosholm"/>
    <s v="161055-0402"/>
    <x v="0"/>
    <x v="7"/>
    <d v="1987-10-01T00:00:00"/>
    <n v="21"/>
    <n v="4"/>
    <x v="2"/>
  </r>
  <r>
    <s v="Erik"/>
    <s v="Rønnest"/>
    <s v="251061-0913"/>
    <x v="1"/>
    <x v="2"/>
    <d v="1988-12-01T00:00:00"/>
    <n v="19"/>
    <n v="3"/>
    <x v="1"/>
  </r>
  <r>
    <s v="Jens"/>
    <s v="Rønnow"/>
    <s v="230451-1399"/>
    <x v="1"/>
    <x v="11"/>
    <d v="1984-11-01T00:00:00"/>
    <n v="24"/>
    <n v="4"/>
    <x v="1"/>
  </r>
  <r>
    <s v="Steen"/>
    <s v="Sanderhoff"/>
    <s v="140961-0899"/>
    <x v="1"/>
    <x v="2"/>
    <d v="1988-09-01T00:00:00"/>
    <n v="20"/>
    <n v="4"/>
    <x v="1"/>
  </r>
  <r>
    <s v="Elise"/>
    <s v="Schiøller"/>
    <s v="221257-0524"/>
    <x v="0"/>
    <x v="16"/>
    <d v="1995-11-01T00:00:00"/>
    <n v="13"/>
    <n v="2"/>
    <x v="2"/>
  </r>
  <r>
    <s v="Niels"/>
    <s v="Schmidt"/>
    <s v="110563-0813"/>
    <x v="1"/>
    <x v="6"/>
    <d v="1998-09-01T00:00:00"/>
    <n v="10"/>
    <n v="2"/>
    <x v="1"/>
  </r>
  <r>
    <s v="Bolette Riel"/>
    <s v="Silver"/>
    <s v="050954-0650"/>
    <x v="0"/>
    <x v="1"/>
    <d v="2004-11-01T00:00:00"/>
    <n v="4"/>
    <n v="0"/>
    <x v="2"/>
  </r>
  <r>
    <s v="Jørgen"/>
    <s v="Skau"/>
    <s v="270760-1373"/>
    <x v="1"/>
    <x v="3"/>
    <d v="1987-06-01T00:00:00"/>
    <n v="21"/>
    <n v="4"/>
    <x v="1"/>
  </r>
  <r>
    <s v="Niels"/>
    <s v="Skaarup"/>
    <s v="211067-1145"/>
    <x v="1"/>
    <x v="12"/>
    <d v="2007-02-01T00:00:00"/>
    <n v="1"/>
    <n v="0"/>
    <x v="2"/>
  </r>
  <r>
    <s v="Gitte"/>
    <s v="Slangerup"/>
    <s v="120556-1096"/>
    <x v="0"/>
    <x v="0"/>
    <d v="1995-06-01T00:00:00"/>
    <n v="13"/>
    <n v="2"/>
    <x v="4"/>
  </r>
  <r>
    <s v="Signe"/>
    <s v="Stange"/>
    <s v="150564-0318"/>
    <x v="0"/>
    <x v="19"/>
    <d v="1998-08-01T00:00:00"/>
    <n v="10"/>
    <n v="2"/>
    <x v="2"/>
  </r>
  <r>
    <s v="Jacob V."/>
    <s v="Storgaard"/>
    <s v="040358-1393"/>
    <x v="1"/>
    <x v="16"/>
    <d v="2004-04-01T00:00:00"/>
    <n v="4"/>
    <n v="0"/>
    <x v="1"/>
  </r>
  <r>
    <s v="Simon"/>
    <s v="Svarre"/>
    <s v="150862-1363"/>
    <x v="1"/>
    <x v="8"/>
    <d v="1990-05-01T00:00:00"/>
    <n v="18"/>
    <n v="3"/>
    <x v="1"/>
  </r>
  <r>
    <s v="Svend"/>
    <s v="Sørensen"/>
    <s v="190262-0115"/>
    <x v="1"/>
    <x v="2"/>
    <d v="1993-01-01T00:00:00"/>
    <n v="15"/>
    <n v="3"/>
    <x v="1"/>
  </r>
  <r>
    <s v="Mette"/>
    <s v="Sørensen"/>
    <s v="010552-1886"/>
    <x v="0"/>
    <x v="15"/>
    <d v="1998-12-01T00:00:00"/>
    <n v="9"/>
    <n v="1"/>
    <x v="1"/>
  </r>
  <r>
    <s v="Jens"/>
    <s v="Tanderup"/>
    <s v="270258-0265"/>
    <x v="1"/>
    <x v="16"/>
    <d v="1985-09-01T00:00:00"/>
    <n v="23"/>
    <n v="4"/>
    <x v="1"/>
  </r>
  <r>
    <s v="Lone"/>
    <s v="Vangsted"/>
    <s v="201250-0256"/>
    <x v="0"/>
    <x v="20"/>
    <d v="2000-06-01T00:00:00"/>
    <n v="8"/>
    <n v="1"/>
    <x v="0"/>
  </r>
  <r>
    <s v="Birgitte"/>
    <s v="Veddum"/>
    <s v="301256-1768"/>
    <x v="0"/>
    <x v="0"/>
    <d v="1995-08-01T00:00:00"/>
    <n v="13"/>
    <n v="2"/>
    <x v="1"/>
  </r>
  <r>
    <s v="Irene"/>
    <s v="Vedsted"/>
    <s v="011253-1664"/>
    <x v="0"/>
    <x v="5"/>
    <d v="1987-09-01T00:00:00"/>
    <n v="21"/>
    <n v="4"/>
    <x v="1"/>
  </r>
  <r>
    <s v="Karen"/>
    <s v="Vestergaard"/>
    <s v="120456-0258"/>
    <x v="0"/>
    <x v="0"/>
    <d v="2005-06-01T00:00:00"/>
    <n v="3"/>
    <n v="0"/>
    <x v="3"/>
  </r>
  <r>
    <s v="Britt"/>
    <s v="Vind"/>
    <s v="150862-1366"/>
    <x v="0"/>
    <x v="8"/>
    <d v="1993-08-01T00:00:00"/>
    <n v="15"/>
    <n v="3"/>
    <x v="2"/>
  </r>
  <r>
    <s v="Lise"/>
    <s v="Zimmer"/>
    <s v="170762-1492"/>
    <x v="0"/>
    <x v="8"/>
    <d v="1985-02-01T00:00:00"/>
    <n v="23"/>
    <n v="4"/>
    <x v="1"/>
  </r>
  <r>
    <s v="Lorraine"/>
    <s v="Østergaard"/>
    <s v="270555-1362"/>
    <x v="0"/>
    <x v="7"/>
    <d v="2003-03-01T00:00:00"/>
    <n v="5"/>
    <n v="1"/>
    <x v="1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100">
  <r>
    <s v="Conny"/>
    <s v="Andersen"/>
    <s v="161056-0242"/>
    <x v="0"/>
    <x v="0"/>
    <d v="1990-02-01T00:00:00"/>
    <n v="18"/>
    <x v="0"/>
    <x v="0"/>
    <x v="0"/>
    <x v="0"/>
    <x v="0"/>
    <n v="0"/>
    <n v="28547.25"/>
    <n v="4670.25"/>
    <n v="33217.5"/>
  </r>
  <r>
    <s v="Anette"/>
    <s v="Andersen"/>
    <s v="060554-1292"/>
    <x v="0"/>
    <x v="1"/>
    <d v="2005-03-01T00:00:00"/>
    <n v="3"/>
    <x v="1"/>
    <x v="1"/>
    <x v="0"/>
    <x v="1"/>
    <x v="0"/>
    <n v="1100"/>
    <n v="29652.35"/>
    <n v="0"/>
    <n v="30752.35"/>
  </r>
  <r>
    <s v="Lone"/>
    <s v="Beck"/>
    <s v="110561-0814"/>
    <x v="0"/>
    <x v="2"/>
    <d v="1984-02-01T00:00:00"/>
    <n v="24"/>
    <x v="2"/>
    <x v="1"/>
    <x v="0"/>
    <x v="0"/>
    <x v="1"/>
    <n v="700"/>
    <n v="29652.35"/>
    <n v="6227"/>
    <n v="36579.35"/>
  </r>
  <r>
    <s v="Birte"/>
    <s v="Bernt"/>
    <s v="190960-0268"/>
    <x v="0"/>
    <x v="3"/>
    <d v="1982-04-01T00:00:00"/>
    <n v="26"/>
    <x v="3"/>
    <x v="2"/>
    <x v="0"/>
    <x v="0"/>
    <x v="0"/>
    <n v="0"/>
    <n v="26889.45"/>
    <n v="7783.75"/>
    <n v="34673.199999999997"/>
  </r>
  <r>
    <s v="Birgitte"/>
    <s v="Betjentsen"/>
    <s v="140574-0322"/>
    <x v="0"/>
    <x v="4"/>
    <d v="2005-02-01T00:00:00"/>
    <n v="3"/>
    <x v="1"/>
    <x v="0"/>
    <x v="0"/>
    <x v="0"/>
    <x v="0"/>
    <n v="0"/>
    <n v="28547.25"/>
    <n v="0"/>
    <n v="28547.25"/>
  </r>
  <r>
    <s v="Anne Katrine"/>
    <s v="Bramsen"/>
    <s v="221253-0972"/>
    <x v="0"/>
    <x v="5"/>
    <d v="1999-09-01T00:00:00"/>
    <n v="9"/>
    <x v="4"/>
    <x v="3"/>
    <x v="0"/>
    <x v="0"/>
    <x v="0"/>
    <n v="0"/>
    <n v="19299.75"/>
    <n v="1556.75"/>
    <n v="20856.5"/>
  </r>
  <r>
    <s v="Carsten"/>
    <s v="Baagø"/>
    <s v="080563-0929"/>
    <x v="1"/>
    <x v="6"/>
    <d v="1990-10-01T00:00:00"/>
    <n v="18"/>
    <x v="0"/>
    <x v="1"/>
    <x v="0"/>
    <x v="0"/>
    <x v="0"/>
    <n v="0"/>
    <n v="29652.35"/>
    <n v="4670.25"/>
    <n v="34322.6"/>
  </r>
  <r>
    <s v="Berit"/>
    <s v="Caron"/>
    <s v="311255-1836"/>
    <x v="0"/>
    <x v="7"/>
    <d v="1984-02-01T00:00:00"/>
    <n v="24"/>
    <x v="2"/>
    <x v="0"/>
    <x v="0"/>
    <x v="0"/>
    <x v="0"/>
    <n v="0"/>
    <n v="28547.25"/>
    <n v="6227"/>
    <n v="34774.25"/>
  </r>
  <r>
    <s v="Steen"/>
    <s v="Christensen"/>
    <s v="180362-0001"/>
    <x v="1"/>
    <x v="8"/>
    <d v="1983-02-01T00:00:00"/>
    <n v="25"/>
    <x v="3"/>
    <x v="1"/>
    <x v="0"/>
    <x v="1"/>
    <x v="1"/>
    <n v="1800"/>
    <n v="29652.35"/>
    <n v="7783.75"/>
    <n v="39236.1"/>
  </r>
  <r>
    <s v="Charlotte"/>
    <s v="Christensen"/>
    <s v="180753-0684"/>
    <x v="0"/>
    <x v="5"/>
    <d v="2000-10-01T00:00:00"/>
    <n v="8"/>
    <x v="4"/>
    <x v="1"/>
    <x v="1"/>
    <x v="0"/>
    <x v="1"/>
    <n v="1900"/>
    <n v="29652.35"/>
    <n v="1556.75"/>
    <n v="33109.1"/>
  </r>
  <r>
    <s v="Per"/>
    <s v="Coq"/>
    <s v="150959-1333"/>
    <x v="1"/>
    <x v="9"/>
    <d v="1996-11-01T00:00:00"/>
    <n v="12"/>
    <x v="5"/>
    <x v="1"/>
    <x v="0"/>
    <x v="0"/>
    <x v="0"/>
    <n v="0"/>
    <n v="29652.35"/>
    <n v="3113.5"/>
    <n v="32765.85"/>
  </r>
  <r>
    <s v="Grethe"/>
    <s v="Daugaard"/>
    <s v="090159-0032"/>
    <x v="0"/>
    <x v="10"/>
    <d v="1997-12-01T00:00:00"/>
    <n v="10"/>
    <x v="5"/>
    <x v="2"/>
    <x v="0"/>
    <x v="0"/>
    <x v="0"/>
    <n v="0"/>
    <n v="26889.45"/>
    <n v="3113.5"/>
    <n v="30002.95"/>
  </r>
  <r>
    <s v="Lilian"/>
    <s v="Dolmer"/>
    <s v="060152-1836"/>
    <x v="0"/>
    <x v="11"/>
    <d v="2001-02-01T00:00:00"/>
    <n v="7"/>
    <x v="4"/>
    <x v="1"/>
    <x v="1"/>
    <x v="2"/>
    <x v="0"/>
    <n v="1900"/>
    <n v="29652.35"/>
    <n v="1556.75"/>
    <n v="33109.1"/>
  </r>
  <r>
    <s v="Birgitte"/>
    <s v="Duus"/>
    <s v="100961-0242"/>
    <x v="0"/>
    <x v="2"/>
    <d v="2003-10-01T00:00:00"/>
    <n v="5"/>
    <x v="4"/>
    <x v="1"/>
    <x v="0"/>
    <x v="0"/>
    <x v="0"/>
    <n v="0"/>
    <n v="29652.35"/>
    <n v="1556.75"/>
    <n v="31209.1"/>
  </r>
  <r>
    <s v="Erik"/>
    <s v="Eilersen"/>
    <s v="071158-1037"/>
    <x v="1"/>
    <x v="10"/>
    <d v="1997-05-01T00:00:00"/>
    <n v="11"/>
    <x v="5"/>
    <x v="0"/>
    <x v="0"/>
    <x v="0"/>
    <x v="0"/>
    <n v="0"/>
    <n v="28547.25"/>
    <n v="3113.5"/>
    <n v="31660.75"/>
  </r>
  <r>
    <s v="Mette"/>
    <s v="Fjordbak"/>
    <s v="070357-0096"/>
    <x v="0"/>
    <x v="0"/>
    <d v="1985-01-01T00:00:00"/>
    <n v="23"/>
    <x v="2"/>
    <x v="2"/>
    <x v="0"/>
    <x v="0"/>
    <x v="0"/>
    <n v="0"/>
    <n v="26889.45"/>
    <n v="6227"/>
    <n v="33116.449999999997"/>
  </r>
  <r>
    <s v="Lisbeth Hede"/>
    <s v="Fredberg"/>
    <s v="050860-0346"/>
    <x v="0"/>
    <x v="3"/>
    <d v="1997-08-01T00:00:00"/>
    <n v="11"/>
    <x v="5"/>
    <x v="1"/>
    <x v="0"/>
    <x v="0"/>
    <x v="0"/>
    <n v="0"/>
    <n v="29652.35"/>
    <n v="3113.5"/>
    <n v="32765.85"/>
  </r>
  <r>
    <s v="Mikkel"/>
    <s v="Fredskilde"/>
    <s v="191261-1369"/>
    <x v="1"/>
    <x v="2"/>
    <d v="2002-09-01T00:00:00"/>
    <n v="6"/>
    <x v="4"/>
    <x v="2"/>
    <x v="0"/>
    <x v="0"/>
    <x v="0"/>
    <n v="0"/>
    <n v="26889.45"/>
    <n v="1556.75"/>
    <n v="28446.2"/>
  </r>
  <r>
    <s v="Charlotte"/>
    <s v="Fryd"/>
    <s v="200556-1908"/>
    <x v="0"/>
    <x v="0"/>
    <d v="2005-05-01T00:00:00"/>
    <n v="3"/>
    <x v="1"/>
    <x v="1"/>
    <x v="2"/>
    <x v="0"/>
    <x v="0"/>
    <n v="700"/>
    <n v="29652.35"/>
    <n v="0"/>
    <n v="30352.35"/>
  </r>
  <r>
    <s v="Susanne Husted"/>
    <s v="Gahrn"/>
    <s v="270858-0838"/>
    <x v="0"/>
    <x v="10"/>
    <d v="2002-05-01T00:00:00"/>
    <n v="6"/>
    <x v="4"/>
    <x v="1"/>
    <x v="0"/>
    <x v="0"/>
    <x v="1"/>
    <n v="700"/>
    <n v="29652.35"/>
    <n v="1556.75"/>
    <n v="31909.1"/>
  </r>
  <r>
    <s v="Birte"/>
    <s v="Genz"/>
    <s v="301055-0928"/>
    <x v="0"/>
    <x v="7"/>
    <d v="1998-12-01T00:00:00"/>
    <n v="9"/>
    <x v="4"/>
    <x v="2"/>
    <x v="0"/>
    <x v="0"/>
    <x v="0"/>
    <n v="0"/>
    <n v="26889.45"/>
    <n v="1556.75"/>
    <n v="28446.2"/>
  </r>
  <r>
    <s v="Hans"/>
    <s v="Gjesing"/>
    <s v="180753-0681"/>
    <x v="1"/>
    <x v="5"/>
    <d v="1991-10-01T00:00:00"/>
    <n v="17"/>
    <x v="0"/>
    <x v="4"/>
    <x v="1"/>
    <x v="2"/>
    <x v="2"/>
    <n v="3000"/>
    <n v="45489.5"/>
    <n v="4670.25"/>
    <n v="53159.75"/>
  </r>
  <r>
    <s v="Lis"/>
    <s v="Hammer"/>
    <s v="080459-0098"/>
    <x v="0"/>
    <x v="9"/>
    <d v="1999-08-01T00:00:00"/>
    <n v="9"/>
    <x v="4"/>
    <x v="1"/>
    <x v="0"/>
    <x v="0"/>
    <x v="0"/>
    <n v="0"/>
    <n v="29652.35"/>
    <n v="1556.75"/>
    <n v="31209.1"/>
  </r>
  <r>
    <s v="Steen"/>
    <s v="Hansemann"/>
    <s v="270567-1271"/>
    <x v="1"/>
    <x v="12"/>
    <d v="2008-07-01T00:00:00"/>
    <n v="0"/>
    <x v="1"/>
    <x v="1"/>
    <x v="0"/>
    <x v="0"/>
    <x v="0"/>
    <n v="0"/>
    <n v="29652.35"/>
    <n v="0"/>
    <n v="29652.35"/>
  </r>
  <r>
    <s v="Else"/>
    <s v="Hansen"/>
    <s v="251051-0918"/>
    <x v="0"/>
    <x v="11"/>
    <d v="1976-01-01T00:00:00"/>
    <n v="32"/>
    <x v="6"/>
    <x v="1"/>
    <x v="0"/>
    <x v="0"/>
    <x v="0"/>
    <n v="0"/>
    <n v="29652.35"/>
    <n v="9340.5"/>
    <n v="38992.85"/>
  </r>
  <r>
    <s v="Jytte"/>
    <s v="Hansen"/>
    <s v="080355-0020"/>
    <x v="0"/>
    <x v="1"/>
    <d v="1992-01-01T00:00:00"/>
    <n v="16"/>
    <x v="0"/>
    <x v="1"/>
    <x v="0"/>
    <x v="0"/>
    <x v="0"/>
    <n v="0"/>
    <n v="29652.35"/>
    <n v="4670.25"/>
    <n v="34322.6"/>
  </r>
  <r>
    <s v="Ena"/>
    <s v="Hansen"/>
    <s v="070874-1166"/>
    <x v="0"/>
    <x v="4"/>
    <d v="2001-08-01T00:00:00"/>
    <n v="7"/>
    <x v="4"/>
    <x v="3"/>
    <x v="0"/>
    <x v="0"/>
    <x v="0"/>
    <n v="0"/>
    <n v="19299.75"/>
    <n v="1556.75"/>
    <n v="20856.5"/>
  </r>
  <r>
    <s v="Marie Honoré"/>
    <s v="Harreby"/>
    <s v="290759-1524"/>
    <x v="0"/>
    <x v="9"/>
    <d v="1996-11-01T00:00:00"/>
    <n v="12"/>
    <x v="5"/>
    <x v="2"/>
    <x v="0"/>
    <x v="0"/>
    <x v="0"/>
    <n v="0"/>
    <n v="26889.45"/>
    <n v="3113.5"/>
    <n v="30002.95"/>
  </r>
  <r>
    <s v="Henriette"/>
    <s v="Horslund"/>
    <s v="020164-0834"/>
    <x v="0"/>
    <x v="6"/>
    <d v="2005-06-01T00:00:00"/>
    <n v="3"/>
    <x v="1"/>
    <x v="4"/>
    <x v="1"/>
    <x v="1"/>
    <x v="0"/>
    <n v="2300"/>
    <n v="45489.5"/>
    <n v="0"/>
    <n v="47789.5"/>
  </r>
  <r>
    <s v="Jørgen"/>
    <s v="Jensen"/>
    <s v="110460-1319"/>
    <x v="1"/>
    <x v="3"/>
    <d v="1983-12-01T00:00:00"/>
    <n v="24"/>
    <x v="2"/>
    <x v="1"/>
    <x v="3"/>
    <x v="0"/>
    <x v="0"/>
    <n v="1100"/>
    <n v="29652.35"/>
    <n v="6227"/>
    <n v="36979.35"/>
  </r>
  <r>
    <s v="Henrik"/>
    <s v="Jensen"/>
    <s v="090465-1309"/>
    <x v="1"/>
    <x v="13"/>
    <d v="1990-01-01T00:00:00"/>
    <n v="18"/>
    <x v="0"/>
    <x v="1"/>
    <x v="3"/>
    <x v="0"/>
    <x v="0"/>
    <n v="1100"/>
    <n v="29652.35"/>
    <n v="4670.25"/>
    <n v="35422.6"/>
  </r>
  <r>
    <s v="Allan"/>
    <s v="Jensen"/>
    <s v="110978-0669"/>
    <x v="1"/>
    <x v="14"/>
    <d v="2005-07-01T00:00:00"/>
    <n v="3"/>
    <x v="1"/>
    <x v="1"/>
    <x v="2"/>
    <x v="0"/>
    <x v="0"/>
    <n v="700"/>
    <n v="29652.35"/>
    <n v="0"/>
    <n v="30352.35"/>
  </r>
  <r>
    <s v="Jeanne"/>
    <s v="Jensen"/>
    <s v="280752-0878"/>
    <x v="0"/>
    <x v="15"/>
    <d v="2005-10-01T00:00:00"/>
    <n v="3"/>
    <x v="1"/>
    <x v="1"/>
    <x v="0"/>
    <x v="0"/>
    <x v="0"/>
    <n v="0"/>
    <n v="29652.35"/>
    <n v="0"/>
    <n v="29652.35"/>
  </r>
  <r>
    <s v="Erik"/>
    <s v="Jensen"/>
    <s v="260757-1811"/>
    <x v="1"/>
    <x v="16"/>
    <d v="1980-11-01T00:00:00"/>
    <n v="28"/>
    <x v="3"/>
    <x v="3"/>
    <x v="0"/>
    <x v="0"/>
    <x v="0"/>
    <n v="0"/>
    <n v="19299.75"/>
    <n v="7783.75"/>
    <n v="27083.5"/>
  </r>
  <r>
    <s v="Niels Urup"/>
    <s v="Justesen"/>
    <s v="101255-1834"/>
    <x v="0"/>
    <x v="7"/>
    <d v="2005-03-01T00:00:00"/>
    <n v="3"/>
    <x v="1"/>
    <x v="1"/>
    <x v="0"/>
    <x v="0"/>
    <x v="0"/>
    <n v="0"/>
    <n v="29652.35"/>
    <n v="0"/>
    <n v="29652.35"/>
  </r>
  <r>
    <s v="Tanja"/>
    <s v="Juul"/>
    <s v="210777-1547"/>
    <x v="1"/>
    <x v="17"/>
    <d v="2003-03-01T00:00:00"/>
    <n v="5"/>
    <x v="4"/>
    <x v="1"/>
    <x v="0"/>
    <x v="0"/>
    <x v="0"/>
    <n v="0"/>
    <n v="29652.35"/>
    <n v="1556.75"/>
    <n v="31209.1"/>
  </r>
  <r>
    <s v="Hans"/>
    <s v="Jørgensen"/>
    <s v="070962-0135"/>
    <x v="1"/>
    <x v="8"/>
    <d v="2004-06-01T00:00:00"/>
    <n v="4"/>
    <x v="1"/>
    <x v="0"/>
    <x v="0"/>
    <x v="0"/>
    <x v="0"/>
    <n v="0"/>
    <n v="28547.25"/>
    <n v="0"/>
    <n v="28547.25"/>
  </r>
  <r>
    <s v="Dorte Jahn"/>
    <s v="Karleby"/>
    <s v="190960-0268"/>
    <x v="0"/>
    <x v="3"/>
    <d v="1987-10-01T00:00:00"/>
    <n v="21"/>
    <x v="2"/>
    <x v="1"/>
    <x v="0"/>
    <x v="0"/>
    <x v="0"/>
    <n v="0"/>
    <n v="29652.35"/>
    <n v="6227"/>
    <n v="35879.35"/>
  </r>
  <r>
    <s v="Susi"/>
    <s v="Karlsen"/>
    <s v="220852-0552"/>
    <x v="0"/>
    <x v="15"/>
    <d v="1984-10-01T00:00:00"/>
    <n v="24"/>
    <x v="2"/>
    <x v="3"/>
    <x v="0"/>
    <x v="0"/>
    <x v="0"/>
    <n v="0"/>
    <n v="19299.75"/>
    <n v="6227"/>
    <n v="25526.75"/>
  </r>
  <r>
    <s v="Curt"/>
    <s v="Kildedal"/>
    <s v="180555-1671"/>
    <x v="1"/>
    <x v="7"/>
    <d v="1993-04-01T00:00:00"/>
    <n v="15"/>
    <x v="0"/>
    <x v="1"/>
    <x v="1"/>
    <x v="0"/>
    <x v="0"/>
    <n v="1200"/>
    <n v="29652.35"/>
    <n v="4670.25"/>
    <n v="35522.6"/>
  </r>
  <r>
    <s v="Hans"/>
    <s v="Klausen"/>
    <s v="270962-1329"/>
    <x v="1"/>
    <x v="8"/>
    <d v="1991-09-01T00:00:00"/>
    <n v="17"/>
    <x v="0"/>
    <x v="1"/>
    <x v="2"/>
    <x v="0"/>
    <x v="0"/>
    <n v="700"/>
    <n v="29652.35"/>
    <n v="4670.25"/>
    <n v="35022.6"/>
  </r>
  <r>
    <s v="Helga Blom"/>
    <s v="Klinge"/>
    <s v="070760-1042"/>
    <x v="0"/>
    <x v="3"/>
    <d v="2003-09-01T00:00:00"/>
    <n v="5"/>
    <x v="4"/>
    <x v="2"/>
    <x v="3"/>
    <x v="0"/>
    <x v="0"/>
    <n v="1100"/>
    <n v="26889.45"/>
    <n v="1556.75"/>
    <n v="29546.2"/>
  </r>
  <r>
    <s v="Dorte H."/>
    <s v="Krogh"/>
    <s v="180954-0042"/>
    <x v="0"/>
    <x v="1"/>
    <d v="2004-07-01T00:00:00"/>
    <n v="4"/>
    <x v="1"/>
    <x v="1"/>
    <x v="0"/>
    <x v="0"/>
    <x v="1"/>
    <n v="700"/>
    <n v="29652.35"/>
    <n v="0"/>
    <n v="30352.35"/>
  </r>
  <r>
    <s v="Anne Malene"/>
    <s v="Larsen"/>
    <s v="230157-1388"/>
    <x v="0"/>
    <x v="0"/>
    <d v="1993-10-01T00:00:00"/>
    <n v="15"/>
    <x v="0"/>
    <x v="2"/>
    <x v="0"/>
    <x v="0"/>
    <x v="1"/>
    <n v="700"/>
    <n v="26889.45"/>
    <n v="4670.25"/>
    <n v="32259.7"/>
  </r>
  <r>
    <s v="Annette"/>
    <s v="Laursen"/>
    <s v="200656-1852"/>
    <x v="0"/>
    <x v="0"/>
    <d v="1983-01-01T00:00:00"/>
    <n v="25"/>
    <x v="3"/>
    <x v="1"/>
    <x v="1"/>
    <x v="2"/>
    <x v="0"/>
    <n v="1900"/>
    <n v="29652.35"/>
    <n v="7783.75"/>
    <n v="39336.1"/>
  </r>
  <r>
    <s v="Elna"/>
    <s v="Laursen"/>
    <s v="270253-1194"/>
    <x v="0"/>
    <x v="15"/>
    <d v="2002-02-01T00:00:00"/>
    <n v="6"/>
    <x v="4"/>
    <x v="1"/>
    <x v="2"/>
    <x v="0"/>
    <x v="0"/>
    <n v="700"/>
    <n v="29652.35"/>
    <n v="1556.75"/>
    <n v="31909.1"/>
  </r>
  <r>
    <s v="Line"/>
    <s v="Lehmkuhl"/>
    <s v="110162-1480"/>
    <x v="0"/>
    <x v="2"/>
    <d v="2000-01-01T00:00:00"/>
    <n v="8"/>
    <x v="4"/>
    <x v="1"/>
    <x v="0"/>
    <x v="0"/>
    <x v="0"/>
    <n v="0"/>
    <n v="29652.35"/>
    <n v="1556.75"/>
    <n v="31209.1"/>
  </r>
  <r>
    <s v="Grethe"/>
    <s v="Leonhard"/>
    <s v="311255-1836"/>
    <x v="0"/>
    <x v="7"/>
    <d v="2002-08-01T00:00:00"/>
    <n v="6"/>
    <x v="4"/>
    <x v="1"/>
    <x v="2"/>
    <x v="1"/>
    <x v="1"/>
    <n v="2500"/>
    <n v="29652.35"/>
    <n v="1556.75"/>
    <n v="33709.1"/>
  </r>
  <r>
    <s v="Birgitte"/>
    <s v="Linder"/>
    <s v="240755-0672"/>
    <x v="0"/>
    <x v="7"/>
    <d v="1987-07-01T00:00:00"/>
    <n v="21"/>
    <x v="2"/>
    <x v="2"/>
    <x v="0"/>
    <x v="0"/>
    <x v="0"/>
    <n v="0"/>
    <n v="26889.45"/>
    <n v="6227"/>
    <n v="33116.449999999997"/>
  </r>
  <r>
    <s v="Finn"/>
    <s v="Lorentsen"/>
    <s v="291261-0391"/>
    <x v="1"/>
    <x v="2"/>
    <d v="1992-01-01T00:00:00"/>
    <n v="16"/>
    <x v="0"/>
    <x v="3"/>
    <x v="0"/>
    <x v="0"/>
    <x v="0"/>
    <n v="0"/>
    <n v="19299.75"/>
    <n v="4670.25"/>
    <n v="23970"/>
  </r>
  <r>
    <s v="Hanne"/>
    <s v="Lorentzen"/>
    <s v="210763-0252"/>
    <x v="0"/>
    <x v="6"/>
    <d v="1982-02-01T00:00:00"/>
    <n v="26"/>
    <x v="3"/>
    <x v="2"/>
    <x v="0"/>
    <x v="0"/>
    <x v="0"/>
    <n v="0"/>
    <n v="26889.45"/>
    <n v="7783.75"/>
    <n v="34673.199999999997"/>
  </r>
  <r>
    <s v="Helge"/>
    <s v="Lyn"/>
    <s v="060152-1833"/>
    <x v="1"/>
    <x v="11"/>
    <d v="2001-09-01T00:00:00"/>
    <n v="7"/>
    <x v="4"/>
    <x v="2"/>
    <x v="1"/>
    <x v="1"/>
    <x v="1"/>
    <n v="3000"/>
    <n v="26889.45"/>
    <n v="1556.75"/>
    <n v="31446.2"/>
  </r>
  <r>
    <s v="Jens Andersen"/>
    <s v="Lyndrup"/>
    <s v="131159-0377"/>
    <x v="1"/>
    <x v="9"/>
    <d v="1992-08-01T00:00:00"/>
    <n v="16"/>
    <x v="0"/>
    <x v="1"/>
    <x v="2"/>
    <x v="0"/>
    <x v="0"/>
    <n v="700"/>
    <n v="29652.35"/>
    <n v="4670.25"/>
    <n v="35022.6"/>
  </r>
  <r>
    <s v="Lisbet"/>
    <s v="Madsen"/>
    <s v="281154-1836"/>
    <x v="0"/>
    <x v="1"/>
    <d v="1985-04-01T00:00:00"/>
    <n v="23"/>
    <x v="2"/>
    <x v="1"/>
    <x v="0"/>
    <x v="0"/>
    <x v="0"/>
    <n v="0"/>
    <n v="29652.35"/>
    <n v="6227"/>
    <n v="35879.35"/>
  </r>
  <r>
    <s v="Frank"/>
    <s v="Madsen"/>
    <s v="080949-1631"/>
    <x v="1"/>
    <x v="18"/>
    <d v="1995-07-01T00:00:00"/>
    <n v="13"/>
    <x v="5"/>
    <x v="2"/>
    <x v="2"/>
    <x v="0"/>
    <x v="0"/>
    <n v="700"/>
    <n v="26889.45"/>
    <n v="3113.5"/>
    <n v="30702.95"/>
  </r>
  <r>
    <s v="Mikkel Laust"/>
    <s v="Madsen-Mygdal"/>
    <s v="060462-0789"/>
    <x v="1"/>
    <x v="8"/>
    <d v="1996-02-01T00:00:00"/>
    <n v="12"/>
    <x v="5"/>
    <x v="1"/>
    <x v="0"/>
    <x v="1"/>
    <x v="0"/>
    <n v="1100"/>
    <n v="29652.35"/>
    <n v="3113.5"/>
    <n v="33865.85"/>
  </r>
  <r>
    <s v="Karina"/>
    <s v="Mikkelsen"/>
    <s v="260964-0288"/>
    <x v="0"/>
    <x v="19"/>
    <d v="1988-05-01T00:00:00"/>
    <n v="20"/>
    <x v="2"/>
    <x v="1"/>
    <x v="0"/>
    <x v="0"/>
    <x v="1"/>
    <n v="700"/>
    <n v="29652.35"/>
    <n v="6227"/>
    <n v="36579.35"/>
  </r>
  <r>
    <s v="Kenneth"/>
    <s v="Møller"/>
    <s v="110158-0331"/>
    <x v="1"/>
    <x v="16"/>
    <d v="2004-01-01T00:00:00"/>
    <n v="4"/>
    <x v="1"/>
    <x v="1"/>
    <x v="0"/>
    <x v="0"/>
    <x v="0"/>
    <n v="0"/>
    <n v="29652.35"/>
    <n v="0"/>
    <n v="29652.35"/>
  </r>
  <r>
    <s v="Niels Ramsdal"/>
    <s v="Nielsen"/>
    <s v="100554-1425"/>
    <x v="1"/>
    <x v="1"/>
    <d v="1986-11-01T00:00:00"/>
    <n v="22"/>
    <x v="2"/>
    <x v="1"/>
    <x v="3"/>
    <x v="0"/>
    <x v="0"/>
    <n v="1100"/>
    <n v="29652.35"/>
    <n v="6227"/>
    <n v="36979.35"/>
  </r>
  <r>
    <s v="Leif Rye"/>
    <s v="Nielsen"/>
    <s v="130656-1341"/>
    <x v="1"/>
    <x v="0"/>
    <d v="1986-11-01T00:00:00"/>
    <n v="22"/>
    <x v="2"/>
    <x v="1"/>
    <x v="0"/>
    <x v="0"/>
    <x v="0"/>
    <n v="0"/>
    <n v="29652.35"/>
    <n v="6227"/>
    <n v="35879.35"/>
  </r>
  <r>
    <s v="Jørgen"/>
    <s v="Nielsen"/>
    <s v="190560-0005"/>
    <x v="1"/>
    <x v="3"/>
    <d v="2000-11-01T00:00:00"/>
    <n v="8"/>
    <x v="4"/>
    <x v="0"/>
    <x v="0"/>
    <x v="0"/>
    <x v="0"/>
    <n v="0"/>
    <n v="28547.25"/>
    <n v="1556.75"/>
    <n v="30104"/>
  </r>
  <r>
    <s v="Hans"/>
    <s v="Nors"/>
    <s v="231157-0961"/>
    <x v="1"/>
    <x v="16"/>
    <d v="1989-11-01T00:00:00"/>
    <n v="19"/>
    <x v="0"/>
    <x v="1"/>
    <x v="2"/>
    <x v="1"/>
    <x v="1"/>
    <n v="2500"/>
    <n v="29652.35"/>
    <n v="4670.25"/>
    <n v="36822.6"/>
  </r>
  <r>
    <s v="Susanne"/>
    <s v="Nyegaard"/>
    <s v="260757-1812"/>
    <x v="0"/>
    <x v="16"/>
    <d v="1995-03-01T00:00:00"/>
    <n v="13"/>
    <x v="5"/>
    <x v="3"/>
    <x v="0"/>
    <x v="0"/>
    <x v="0"/>
    <n v="0"/>
    <n v="19299.75"/>
    <n v="3113.5"/>
    <n v="22413.25"/>
  </r>
  <r>
    <s v="Jens"/>
    <s v="Nørgaard"/>
    <s v="110460-1007"/>
    <x v="1"/>
    <x v="3"/>
    <d v="1996-11-01T00:00:00"/>
    <n v="12"/>
    <x v="5"/>
    <x v="1"/>
    <x v="0"/>
    <x v="0"/>
    <x v="0"/>
    <n v="0"/>
    <n v="29652.35"/>
    <n v="3113.5"/>
    <n v="32765.85"/>
  </r>
  <r>
    <s v="Mie"/>
    <s v="Okbøl"/>
    <s v="280554-0316"/>
    <x v="0"/>
    <x v="1"/>
    <d v="1991-01-01T00:00:00"/>
    <n v="17"/>
    <x v="0"/>
    <x v="2"/>
    <x v="0"/>
    <x v="1"/>
    <x v="1"/>
    <n v="1800"/>
    <n v="26889.45"/>
    <n v="4670.25"/>
    <n v="33359.699999999997"/>
  </r>
  <r>
    <s v="Bent"/>
    <s v="Olesen"/>
    <s v="080949-1631"/>
    <x v="1"/>
    <x v="18"/>
    <d v="2008-10-01T00:00:00"/>
    <n v="0"/>
    <x v="1"/>
    <x v="1"/>
    <x v="0"/>
    <x v="1"/>
    <x v="0"/>
    <n v="1100"/>
    <n v="29652.35"/>
    <n v="0"/>
    <n v="30752.35"/>
  </r>
  <r>
    <s v="Lisbeth"/>
    <s v="Olsen"/>
    <s v="270764-1654"/>
    <x v="0"/>
    <x v="19"/>
    <d v="2001-01-01T00:00:00"/>
    <n v="7"/>
    <x v="4"/>
    <x v="1"/>
    <x v="3"/>
    <x v="0"/>
    <x v="0"/>
    <n v="1100"/>
    <n v="29652.35"/>
    <n v="1556.75"/>
    <n v="32309.1"/>
  </r>
  <r>
    <s v="Margit"/>
    <s v="Palmelund"/>
    <s v="190860-1858"/>
    <x v="0"/>
    <x v="3"/>
    <d v="2000-10-01T00:00:00"/>
    <n v="8"/>
    <x v="4"/>
    <x v="3"/>
    <x v="0"/>
    <x v="0"/>
    <x v="0"/>
    <n v="0"/>
    <n v="19299.75"/>
    <n v="1556.75"/>
    <n v="20856.5"/>
  </r>
  <r>
    <s v="Steen"/>
    <s v="Paulsen"/>
    <s v="070461-0993"/>
    <x v="1"/>
    <x v="2"/>
    <d v="2002-03-01T00:00:00"/>
    <n v="6"/>
    <x v="4"/>
    <x v="1"/>
    <x v="2"/>
    <x v="0"/>
    <x v="0"/>
    <n v="700"/>
    <n v="29652.35"/>
    <n v="1556.75"/>
    <n v="31909.1"/>
  </r>
  <r>
    <s v="Merete"/>
    <s v="Pedersen"/>
    <s v="241055-1782"/>
    <x v="0"/>
    <x v="7"/>
    <d v="1999-08-01T00:00:00"/>
    <n v="9"/>
    <x v="4"/>
    <x v="1"/>
    <x v="2"/>
    <x v="0"/>
    <x v="0"/>
    <n v="700"/>
    <n v="29652.35"/>
    <n v="1556.75"/>
    <n v="31909.1"/>
  </r>
  <r>
    <s v="Maria"/>
    <s v="Pedersen"/>
    <s v="110561-0814"/>
    <x v="0"/>
    <x v="2"/>
    <d v="2003-03-01T00:00:00"/>
    <n v="5"/>
    <x v="4"/>
    <x v="0"/>
    <x v="0"/>
    <x v="0"/>
    <x v="0"/>
    <n v="0"/>
    <n v="28547.25"/>
    <n v="1556.75"/>
    <n v="30104"/>
  </r>
  <r>
    <s v="Mette"/>
    <s v="Poulsen"/>
    <s v="051167-0190"/>
    <x v="0"/>
    <x v="12"/>
    <d v="1988-01-01T00:00:00"/>
    <n v="20"/>
    <x v="2"/>
    <x v="1"/>
    <x v="2"/>
    <x v="0"/>
    <x v="0"/>
    <n v="700"/>
    <n v="29652.35"/>
    <n v="6227"/>
    <n v="36579.35"/>
  </r>
  <r>
    <s v="Solveig"/>
    <s v="Rask"/>
    <s v="200954-1170"/>
    <x v="0"/>
    <x v="1"/>
    <d v="1989-07-01T00:00:00"/>
    <n v="19"/>
    <x v="0"/>
    <x v="1"/>
    <x v="2"/>
    <x v="1"/>
    <x v="1"/>
    <n v="2500"/>
    <n v="29652.35"/>
    <n v="4670.25"/>
    <n v="36822.6"/>
  </r>
  <r>
    <s v="Maria"/>
    <s v="Rask"/>
    <s v="300556-1138"/>
    <x v="0"/>
    <x v="0"/>
    <d v="1997-07-01T00:00:00"/>
    <n v="11"/>
    <x v="5"/>
    <x v="1"/>
    <x v="0"/>
    <x v="0"/>
    <x v="0"/>
    <n v="0"/>
    <n v="29652.35"/>
    <n v="3113.5"/>
    <n v="32765.85"/>
  </r>
  <r>
    <s v="Mette"/>
    <s v="Rasmussen"/>
    <s v="080562-0052"/>
    <x v="0"/>
    <x v="8"/>
    <d v="1992-09-01T00:00:00"/>
    <n v="16"/>
    <x v="0"/>
    <x v="1"/>
    <x v="0"/>
    <x v="0"/>
    <x v="0"/>
    <n v="0"/>
    <n v="29652.35"/>
    <n v="4670.25"/>
    <n v="34322.6"/>
  </r>
  <r>
    <s v="Børge"/>
    <s v="Rohde"/>
    <s v="260557-0952"/>
    <x v="0"/>
    <x v="16"/>
    <d v="1990-12-01T00:00:00"/>
    <n v="17"/>
    <x v="0"/>
    <x v="1"/>
    <x v="0"/>
    <x v="0"/>
    <x v="0"/>
    <n v="0"/>
    <n v="29652.35"/>
    <n v="4670.25"/>
    <n v="34322.6"/>
  </r>
  <r>
    <s v="Mona"/>
    <s v="Rohrberg"/>
    <s v="150958-1724"/>
    <x v="0"/>
    <x v="10"/>
    <d v="1984-05-01T00:00:00"/>
    <n v="24"/>
    <x v="2"/>
    <x v="1"/>
    <x v="0"/>
    <x v="0"/>
    <x v="0"/>
    <n v="0"/>
    <n v="29652.35"/>
    <n v="6227"/>
    <n v="35879.35"/>
  </r>
  <r>
    <s v="Gudrun"/>
    <s v="Rosholm"/>
    <s v="161055-0402"/>
    <x v="0"/>
    <x v="7"/>
    <d v="1987-10-01T00:00:00"/>
    <n v="21"/>
    <x v="2"/>
    <x v="2"/>
    <x v="2"/>
    <x v="0"/>
    <x v="0"/>
    <n v="700"/>
    <n v="26889.45"/>
    <n v="6227"/>
    <n v="33816.449999999997"/>
  </r>
  <r>
    <s v="Erik"/>
    <s v="Rønnest"/>
    <s v="251061-0913"/>
    <x v="1"/>
    <x v="2"/>
    <d v="1988-12-01T00:00:00"/>
    <n v="19"/>
    <x v="0"/>
    <x v="1"/>
    <x v="1"/>
    <x v="2"/>
    <x v="2"/>
    <n v="3000"/>
    <n v="29652.35"/>
    <n v="4670.25"/>
    <n v="37322.6"/>
  </r>
  <r>
    <s v="Jens"/>
    <s v="Rønnow"/>
    <s v="230451-1399"/>
    <x v="1"/>
    <x v="11"/>
    <d v="1984-11-01T00:00:00"/>
    <n v="24"/>
    <x v="2"/>
    <x v="1"/>
    <x v="0"/>
    <x v="0"/>
    <x v="0"/>
    <n v="0"/>
    <n v="29652.35"/>
    <n v="6227"/>
    <n v="35879.35"/>
  </r>
  <r>
    <s v="Steen"/>
    <s v="Sanderhoff"/>
    <s v="140961-0899"/>
    <x v="1"/>
    <x v="2"/>
    <d v="1988-09-01T00:00:00"/>
    <n v="20"/>
    <x v="2"/>
    <x v="1"/>
    <x v="0"/>
    <x v="0"/>
    <x v="0"/>
    <n v="0"/>
    <n v="29652.35"/>
    <n v="6227"/>
    <n v="35879.35"/>
  </r>
  <r>
    <s v="Elise"/>
    <s v="Schiøller"/>
    <s v="221257-0524"/>
    <x v="0"/>
    <x v="16"/>
    <d v="1995-11-01T00:00:00"/>
    <n v="13"/>
    <x v="5"/>
    <x v="2"/>
    <x v="0"/>
    <x v="0"/>
    <x v="0"/>
    <n v="0"/>
    <n v="26889.45"/>
    <n v="3113.5"/>
    <n v="30002.95"/>
  </r>
  <r>
    <s v="Niels"/>
    <s v="Schmidt"/>
    <s v="110563-0813"/>
    <x v="1"/>
    <x v="6"/>
    <d v="1998-09-01T00:00:00"/>
    <n v="10"/>
    <x v="5"/>
    <x v="1"/>
    <x v="0"/>
    <x v="0"/>
    <x v="0"/>
    <n v="0"/>
    <n v="29652.35"/>
    <n v="3113.5"/>
    <n v="32765.85"/>
  </r>
  <r>
    <s v="Bolette Riel"/>
    <s v="Silver"/>
    <s v="050954-0650"/>
    <x v="0"/>
    <x v="1"/>
    <d v="2004-11-01T00:00:00"/>
    <n v="4"/>
    <x v="1"/>
    <x v="2"/>
    <x v="0"/>
    <x v="0"/>
    <x v="0"/>
    <n v="0"/>
    <n v="26889.45"/>
    <n v="0"/>
    <n v="26889.45"/>
  </r>
  <r>
    <s v="Jørgen"/>
    <s v="Skau"/>
    <s v="270760-1373"/>
    <x v="1"/>
    <x v="3"/>
    <d v="1987-06-01T00:00:00"/>
    <n v="21"/>
    <x v="2"/>
    <x v="1"/>
    <x v="0"/>
    <x v="0"/>
    <x v="0"/>
    <n v="0"/>
    <n v="29652.35"/>
    <n v="6227"/>
    <n v="35879.35"/>
  </r>
  <r>
    <s v="Niels"/>
    <s v="Skaarup"/>
    <s v="211067-1145"/>
    <x v="1"/>
    <x v="12"/>
    <d v="2007-02-01T00:00:00"/>
    <n v="1"/>
    <x v="1"/>
    <x v="2"/>
    <x v="0"/>
    <x v="0"/>
    <x v="0"/>
    <n v="0"/>
    <n v="26889.45"/>
    <n v="0"/>
    <n v="26889.45"/>
  </r>
  <r>
    <s v="Gitte"/>
    <s v="Slangerup"/>
    <s v="120556-1096"/>
    <x v="0"/>
    <x v="0"/>
    <d v="1995-06-01T00:00:00"/>
    <n v="13"/>
    <x v="5"/>
    <x v="4"/>
    <x v="1"/>
    <x v="2"/>
    <x v="0"/>
    <n v="1900"/>
    <n v="45489.5"/>
    <n v="3113.5"/>
    <n v="50503"/>
  </r>
  <r>
    <s v="Signe"/>
    <s v="Stange"/>
    <s v="150564-0318"/>
    <x v="0"/>
    <x v="19"/>
    <d v="1998-08-01T00:00:00"/>
    <n v="10"/>
    <x v="5"/>
    <x v="2"/>
    <x v="0"/>
    <x v="0"/>
    <x v="0"/>
    <n v="0"/>
    <n v="26889.45"/>
    <n v="3113.5"/>
    <n v="30002.95"/>
  </r>
  <r>
    <s v="Jacob V."/>
    <s v="Storgaard"/>
    <s v="040358-1393"/>
    <x v="1"/>
    <x v="16"/>
    <d v="2004-04-01T00:00:00"/>
    <n v="4"/>
    <x v="1"/>
    <x v="1"/>
    <x v="0"/>
    <x v="0"/>
    <x v="0"/>
    <n v="0"/>
    <n v="29652.35"/>
    <n v="0"/>
    <n v="29652.35"/>
  </r>
  <r>
    <s v="Simon"/>
    <s v="Svarre"/>
    <s v="150862-1363"/>
    <x v="1"/>
    <x v="8"/>
    <d v="1990-05-01T00:00:00"/>
    <n v="18"/>
    <x v="0"/>
    <x v="1"/>
    <x v="0"/>
    <x v="0"/>
    <x v="0"/>
    <n v="0"/>
    <n v="29652.35"/>
    <n v="4670.25"/>
    <n v="34322.6"/>
  </r>
  <r>
    <s v="Svend"/>
    <s v="Sørensen"/>
    <s v="190262-0115"/>
    <x v="1"/>
    <x v="2"/>
    <d v="1993-01-01T00:00:00"/>
    <n v="15"/>
    <x v="0"/>
    <x v="1"/>
    <x v="3"/>
    <x v="0"/>
    <x v="0"/>
    <n v="1100"/>
    <n v="29652.35"/>
    <n v="4670.25"/>
    <n v="35422.6"/>
  </r>
  <r>
    <s v="Mette"/>
    <s v="Sørensen"/>
    <s v="010552-1886"/>
    <x v="0"/>
    <x v="15"/>
    <d v="1998-12-01T00:00:00"/>
    <n v="9"/>
    <x v="4"/>
    <x v="1"/>
    <x v="3"/>
    <x v="0"/>
    <x v="0"/>
    <n v="1100"/>
    <n v="29652.35"/>
    <n v="1556.75"/>
    <n v="32309.1"/>
  </r>
  <r>
    <s v="Jens"/>
    <s v="Tanderup"/>
    <s v="270258-0265"/>
    <x v="1"/>
    <x v="16"/>
    <d v="1985-09-01T00:00:00"/>
    <n v="23"/>
    <x v="2"/>
    <x v="1"/>
    <x v="0"/>
    <x v="1"/>
    <x v="0"/>
    <n v="1100"/>
    <n v="29652.35"/>
    <n v="6227"/>
    <n v="36979.35"/>
  </r>
  <r>
    <s v="Lone"/>
    <s v="Vangsted"/>
    <s v="201250-0256"/>
    <x v="0"/>
    <x v="20"/>
    <d v="2000-06-01T00:00:00"/>
    <n v="8"/>
    <x v="4"/>
    <x v="0"/>
    <x v="0"/>
    <x v="0"/>
    <x v="0"/>
    <n v="0"/>
    <n v="28547.25"/>
    <n v="1556.75"/>
    <n v="30104"/>
  </r>
  <r>
    <s v="Birgitte"/>
    <s v="Veddum"/>
    <s v="301256-1768"/>
    <x v="0"/>
    <x v="0"/>
    <d v="1995-08-01T00:00:00"/>
    <n v="13"/>
    <x v="5"/>
    <x v="1"/>
    <x v="2"/>
    <x v="0"/>
    <x v="0"/>
    <n v="700"/>
    <n v="29652.35"/>
    <n v="3113.5"/>
    <n v="33465.85"/>
  </r>
  <r>
    <s v="Irene"/>
    <s v="Vedsted"/>
    <s v="011253-1664"/>
    <x v="0"/>
    <x v="5"/>
    <d v="1987-09-01T00:00:00"/>
    <n v="21"/>
    <x v="2"/>
    <x v="1"/>
    <x v="0"/>
    <x v="0"/>
    <x v="0"/>
    <n v="0"/>
    <n v="29652.35"/>
    <n v="6227"/>
    <n v="35879.35"/>
  </r>
  <r>
    <s v="Karen"/>
    <s v="Vestergaard"/>
    <s v="120456-0258"/>
    <x v="0"/>
    <x v="0"/>
    <d v="2005-06-01T00:00:00"/>
    <n v="3"/>
    <x v="1"/>
    <x v="3"/>
    <x v="0"/>
    <x v="0"/>
    <x v="0"/>
    <n v="0"/>
    <n v="19299.75"/>
    <n v="0"/>
    <n v="19299.75"/>
  </r>
  <r>
    <s v="Britt"/>
    <s v="Vind"/>
    <s v="150862-1366"/>
    <x v="0"/>
    <x v="8"/>
    <d v="1993-08-01T00:00:00"/>
    <n v="15"/>
    <x v="0"/>
    <x v="2"/>
    <x v="0"/>
    <x v="0"/>
    <x v="0"/>
    <n v="0"/>
    <n v="26889.45"/>
    <n v="4670.25"/>
    <n v="31559.7"/>
  </r>
  <r>
    <s v="Lise"/>
    <s v="Zimmer"/>
    <s v="170762-1492"/>
    <x v="0"/>
    <x v="8"/>
    <d v="1985-02-01T00:00:00"/>
    <n v="23"/>
    <x v="2"/>
    <x v="1"/>
    <x v="0"/>
    <x v="0"/>
    <x v="0"/>
    <n v="0"/>
    <n v="29652.35"/>
    <n v="6227"/>
    <n v="35879.35"/>
  </r>
  <r>
    <s v="Lorraine"/>
    <s v="Østergaard"/>
    <s v="270555-1362"/>
    <x v="0"/>
    <x v="7"/>
    <d v="2003-03-01T00:00:00"/>
    <n v="5"/>
    <x v="4"/>
    <x v="1"/>
    <x v="2"/>
    <x v="0"/>
    <x v="0"/>
    <n v="700"/>
    <n v="29652.35"/>
    <n v="1556.75"/>
    <n v="31909.1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count="100">
  <r>
    <s v="Conny"/>
    <s v="Andersen"/>
    <s v="161056-0242"/>
    <x v="0"/>
    <n v="52"/>
    <d v="1990-02-01T00:00:00"/>
    <n v="18"/>
    <n v="3"/>
    <s v="Adm."/>
    <x v="0"/>
    <x v="0"/>
    <x v="0"/>
  </r>
  <r>
    <s v="Anette"/>
    <s v="Andersen"/>
    <s v="060554-1292"/>
    <x v="0"/>
    <n v="54"/>
    <d v="2005-03-01T00:00:00"/>
    <n v="3"/>
    <n v="0"/>
    <s v="Lærer"/>
    <x v="0"/>
    <x v="1"/>
    <x v="0"/>
  </r>
  <r>
    <s v="Lone"/>
    <s v="Beck"/>
    <s v="110561-0814"/>
    <x v="0"/>
    <n v="47"/>
    <d v="1984-02-01T00:00:00"/>
    <n v="24"/>
    <n v="4"/>
    <s v="Lærer"/>
    <x v="0"/>
    <x v="0"/>
    <x v="1"/>
  </r>
  <r>
    <s v="Birte"/>
    <s v="Bernt"/>
    <s v="190960-0268"/>
    <x v="0"/>
    <n v="48"/>
    <d v="1982-04-01T00:00:00"/>
    <n v="26"/>
    <n v="5"/>
    <s v="Tekn."/>
    <x v="0"/>
    <x v="0"/>
    <x v="0"/>
  </r>
  <r>
    <s v="Birgitte"/>
    <s v="Betjentsen"/>
    <s v="140574-0322"/>
    <x v="0"/>
    <n v="34"/>
    <d v="2005-02-01T00:00:00"/>
    <n v="3"/>
    <n v="0"/>
    <s v="Adm."/>
    <x v="0"/>
    <x v="0"/>
    <x v="0"/>
  </r>
  <r>
    <s v="Anne Katrine"/>
    <s v="Bramsen"/>
    <s v="221253-0972"/>
    <x v="0"/>
    <n v="55"/>
    <d v="1999-09-01T00:00:00"/>
    <n v="9"/>
    <n v="1"/>
    <s v="Ren."/>
    <x v="0"/>
    <x v="0"/>
    <x v="0"/>
  </r>
  <r>
    <s v="Carsten"/>
    <s v="Baagø"/>
    <s v="080563-0929"/>
    <x v="1"/>
    <n v="45"/>
    <d v="1990-10-01T00:00:00"/>
    <n v="18"/>
    <n v="3"/>
    <s v="Lærer"/>
    <x v="0"/>
    <x v="0"/>
    <x v="0"/>
  </r>
  <r>
    <s v="Berit"/>
    <s v="Caron"/>
    <s v="311255-1836"/>
    <x v="0"/>
    <n v="53"/>
    <d v="1984-02-01T00:00:00"/>
    <n v="24"/>
    <n v="4"/>
    <s v="Adm."/>
    <x v="0"/>
    <x v="0"/>
    <x v="0"/>
  </r>
  <r>
    <s v="Steen"/>
    <s v="Christensen"/>
    <s v="180362-0001"/>
    <x v="1"/>
    <n v="46"/>
    <d v="1983-02-01T00:00:00"/>
    <n v="25"/>
    <n v="5"/>
    <s v="Lærer"/>
    <x v="0"/>
    <x v="1"/>
    <x v="1"/>
  </r>
  <r>
    <s v="Charlotte"/>
    <s v="Christensen"/>
    <s v="180753-0684"/>
    <x v="0"/>
    <n v="55"/>
    <d v="2000-10-01T00:00:00"/>
    <n v="8"/>
    <n v="1"/>
    <s v="Lærer"/>
    <x v="1"/>
    <x v="0"/>
    <x v="1"/>
  </r>
  <r>
    <s v="Per"/>
    <s v="Coq"/>
    <s v="150959-1333"/>
    <x v="1"/>
    <n v="49"/>
    <d v="1996-11-01T00:00:00"/>
    <n v="12"/>
    <n v="2"/>
    <s v="Lærer"/>
    <x v="0"/>
    <x v="0"/>
    <x v="0"/>
  </r>
  <r>
    <s v="Grethe"/>
    <s v="Daugaard"/>
    <s v="090159-0032"/>
    <x v="0"/>
    <n v="50"/>
    <d v="1997-12-01T00:00:00"/>
    <n v="10"/>
    <n v="2"/>
    <s v="Tekn."/>
    <x v="0"/>
    <x v="0"/>
    <x v="0"/>
  </r>
  <r>
    <s v="Lilian"/>
    <s v="Dolmer"/>
    <s v="060152-1836"/>
    <x v="0"/>
    <n v="57"/>
    <d v="2001-02-01T00:00:00"/>
    <n v="7"/>
    <n v="1"/>
    <s v="Lærer"/>
    <x v="1"/>
    <x v="2"/>
    <x v="0"/>
  </r>
  <r>
    <s v="Birgitte"/>
    <s v="Duus"/>
    <s v="100961-0242"/>
    <x v="0"/>
    <n v="47"/>
    <d v="2003-10-01T00:00:00"/>
    <n v="5"/>
    <n v="1"/>
    <s v="Lærer"/>
    <x v="0"/>
    <x v="0"/>
    <x v="0"/>
  </r>
  <r>
    <s v="Erik"/>
    <s v="Eilersen"/>
    <s v="071158-1037"/>
    <x v="1"/>
    <n v="50"/>
    <d v="1997-05-01T00:00:00"/>
    <n v="11"/>
    <n v="2"/>
    <s v="Adm."/>
    <x v="0"/>
    <x v="0"/>
    <x v="0"/>
  </r>
  <r>
    <s v="Mette"/>
    <s v="Fjordbak"/>
    <s v="070357-0096"/>
    <x v="0"/>
    <n v="52"/>
    <d v="1985-01-01T00:00:00"/>
    <n v="23"/>
    <n v="4"/>
    <s v="Tekn."/>
    <x v="0"/>
    <x v="0"/>
    <x v="0"/>
  </r>
  <r>
    <s v="Lisbeth Hede"/>
    <s v="Fredberg"/>
    <s v="050860-0346"/>
    <x v="0"/>
    <n v="48"/>
    <d v="1997-08-01T00:00:00"/>
    <n v="11"/>
    <n v="2"/>
    <s v="Lærer"/>
    <x v="0"/>
    <x v="0"/>
    <x v="0"/>
  </r>
  <r>
    <s v="Mikkel"/>
    <s v="Fredskilde"/>
    <s v="191261-1369"/>
    <x v="1"/>
    <n v="47"/>
    <d v="2002-09-01T00:00:00"/>
    <n v="6"/>
    <n v="1"/>
    <s v="Tekn."/>
    <x v="0"/>
    <x v="0"/>
    <x v="0"/>
  </r>
  <r>
    <s v="Charlotte"/>
    <s v="Fryd"/>
    <s v="200556-1908"/>
    <x v="0"/>
    <n v="52"/>
    <d v="2005-05-01T00:00:00"/>
    <n v="3"/>
    <n v="0"/>
    <s v="Lærer"/>
    <x v="2"/>
    <x v="0"/>
    <x v="0"/>
  </r>
  <r>
    <s v="Susanne Husted"/>
    <s v="Gahrn"/>
    <s v="270858-0838"/>
    <x v="0"/>
    <n v="50"/>
    <d v="2002-05-01T00:00:00"/>
    <n v="6"/>
    <n v="1"/>
    <s v="Lærer"/>
    <x v="0"/>
    <x v="0"/>
    <x v="1"/>
  </r>
  <r>
    <s v="Birte"/>
    <s v="Genz"/>
    <s v="301055-0928"/>
    <x v="0"/>
    <n v="53"/>
    <d v="1998-12-01T00:00:00"/>
    <n v="9"/>
    <n v="1"/>
    <s v="Tekn."/>
    <x v="0"/>
    <x v="0"/>
    <x v="0"/>
  </r>
  <r>
    <s v="Hans"/>
    <s v="Gjesing"/>
    <s v="180753-0681"/>
    <x v="1"/>
    <n v="55"/>
    <d v="1991-10-01T00:00:00"/>
    <n v="17"/>
    <n v="3"/>
    <s v="Leder"/>
    <x v="1"/>
    <x v="2"/>
    <x v="2"/>
  </r>
  <r>
    <s v="Lis"/>
    <s v="Hammer"/>
    <s v="080459-0098"/>
    <x v="0"/>
    <n v="49"/>
    <d v="1999-08-01T00:00:00"/>
    <n v="9"/>
    <n v="1"/>
    <s v="Lærer"/>
    <x v="0"/>
    <x v="0"/>
    <x v="0"/>
  </r>
  <r>
    <s v="Steen"/>
    <s v="Hansemann"/>
    <s v="270567-1271"/>
    <x v="1"/>
    <n v="41"/>
    <d v="2008-07-01T00:00:00"/>
    <n v="0"/>
    <n v="0"/>
    <s v="Lærer"/>
    <x v="0"/>
    <x v="0"/>
    <x v="0"/>
  </r>
  <r>
    <s v="Else"/>
    <s v="Hansen"/>
    <s v="251051-0918"/>
    <x v="0"/>
    <n v="57"/>
    <d v="1976-01-01T00:00:00"/>
    <n v="32"/>
    <n v="6"/>
    <s v="Lærer"/>
    <x v="0"/>
    <x v="0"/>
    <x v="0"/>
  </r>
  <r>
    <s v="Jytte"/>
    <s v="Hansen"/>
    <s v="080355-0020"/>
    <x v="0"/>
    <n v="54"/>
    <d v="1992-01-01T00:00:00"/>
    <n v="16"/>
    <n v="3"/>
    <s v="Lærer"/>
    <x v="0"/>
    <x v="0"/>
    <x v="0"/>
  </r>
  <r>
    <s v="Ena"/>
    <s v="Hansen"/>
    <s v="070874-1166"/>
    <x v="0"/>
    <n v="34"/>
    <d v="2001-08-01T00:00:00"/>
    <n v="7"/>
    <n v="1"/>
    <s v="Ren."/>
    <x v="0"/>
    <x v="0"/>
    <x v="0"/>
  </r>
  <r>
    <s v="Marie Honoré"/>
    <s v="Harreby"/>
    <s v="290759-1524"/>
    <x v="0"/>
    <n v="49"/>
    <d v="1996-11-01T00:00:00"/>
    <n v="12"/>
    <n v="2"/>
    <s v="Tekn."/>
    <x v="0"/>
    <x v="0"/>
    <x v="0"/>
  </r>
  <r>
    <s v="Henriette"/>
    <s v="Horslund"/>
    <s v="020164-0834"/>
    <x v="0"/>
    <n v="45"/>
    <d v="2005-06-01T00:00:00"/>
    <n v="3"/>
    <n v="0"/>
    <s v="Leder"/>
    <x v="1"/>
    <x v="1"/>
    <x v="0"/>
  </r>
  <r>
    <s v="Jørgen"/>
    <s v="Jensen"/>
    <s v="110460-1319"/>
    <x v="1"/>
    <n v="48"/>
    <d v="1983-12-01T00:00:00"/>
    <n v="24"/>
    <n v="4"/>
    <s v="Lærer"/>
    <x v="3"/>
    <x v="0"/>
    <x v="0"/>
  </r>
  <r>
    <s v="Henrik"/>
    <s v="Jensen"/>
    <s v="090465-1309"/>
    <x v="1"/>
    <n v="43"/>
    <d v="1990-01-01T00:00:00"/>
    <n v="18"/>
    <n v="3"/>
    <s v="Lærer"/>
    <x v="3"/>
    <x v="0"/>
    <x v="0"/>
  </r>
  <r>
    <s v="Allan"/>
    <s v="Jensen"/>
    <s v="110978-0669"/>
    <x v="1"/>
    <n v="30"/>
    <d v="2005-07-01T00:00:00"/>
    <n v="3"/>
    <n v="0"/>
    <s v="Lærer"/>
    <x v="2"/>
    <x v="0"/>
    <x v="0"/>
  </r>
  <r>
    <s v="Jeanne"/>
    <s v="Jensen"/>
    <s v="280752-0878"/>
    <x v="0"/>
    <n v="56"/>
    <d v="2005-10-01T00:00:00"/>
    <n v="3"/>
    <n v="0"/>
    <s v="Lærer"/>
    <x v="0"/>
    <x v="0"/>
    <x v="0"/>
  </r>
  <r>
    <s v="Erik"/>
    <s v="Jensen"/>
    <s v="260757-1811"/>
    <x v="1"/>
    <n v="51"/>
    <d v="1980-11-01T00:00:00"/>
    <n v="28"/>
    <n v="5"/>
    <s v="Ren."/>
    <x v="0"/>
    <x v="0"/>
    <x v="0"/>
  </r>
  <r>
    <s v="Niels Urup"/>
    <s v="Justesen"/>
    <s v="101255-1834"/>
    <x v="0"/>
    <n v="53"/>
    <d v="2005-03-01T00:00:00"/>
    <n v="3"/>
    <n v="0"/>
    <s v="Lærer"/>
    <x v="0"/>
    <x v="0"/>
    <x v="0"/>
  </r>
  <r>
    <s v="Tanja"/>
    <s v="Juul"/>
    <s v="210777-1547"/>
    <x v="1"/>
    <n v="31"/>
    <d v="2003-03-01T00:00:00"/>
    <n v="5"/>
    <n v="1"/>
    <s v="Lærer"/>
    <x v="0"/>
    <x v="0"/>
    <x v="0"/>
  </r>
  <r>
    <s v="Hans"/>
    <s v="Jørgensen"/>
    <s v="070962-0135"/>
    <x v="1"/>
    <n v="46"/>
    <d v="2004-06-01T00:00:00"/>
    <n v="4"/>
    <n v="0"/>
    <s v="Adm."/>
    <x v="0"/>
    <x v="0"/>
    <x v="0"/>
  </r>
  <r>
    <s v="Dorte Jahn"/>
    <s v="Karleby"/>
    <s v="190960-0268"/>
    <x v="0"/>
    <n v="48"/>
    <d v="1987-10-01T00:00:00"/>
    <n v="21"/>
    <n v="4"/>
    <s v="Lærer"/>
    <x v="0"/>
    <x v="0"/>
    <x v="0"/>
  </r>
  <r>
    <s v="Susi"/>
    <s v="Karlsen"/>
    <s v="220852-0552"/>
    <x v="0"/>
    <n v="56"/>
    <d v="1984-10-01T00:00:00"/>
    <n v="24"/>
    <n v="4"/>
    <s v="Ren."/>
    <x v="0"/>
    <x v="0"/>
    <x v="0"/>
  </r>
  <r>
    <s v="Curt"/>
    <s v="Kildedal"/>
    <s v="180555-1671"/>
    <x v="1"/>
    <n v="53"/>
    <d v="1993-04-01T00:00:00"/>
    <n v="15"/>
    <n v="3"/>
    <s v="Lærer"/>
    <x v="1"/>
    <x v="0"/>
    <x v="0"/>
  </r>
  <r>
    <s v="Hans"/>
    <s v="Klausen"/>
    <s v="270962-1329"/>
    <x v="1"/>
    <n v="46"/>
    <d v="1991-09-01T00:00:00"/>
    <n v="17"/>
    <n v="3"/>
    <s v="Lærer"/>
    <x v="2"/>
    <x v="0"/>
    <x v="0"/>
  </r>
  <r>
    <s v="Helga Blom"/>
    <s v="Klinge"/>
    <s v="070760-1042"/>
    <x v="0"/>
    <n v="48"/>
    <d v="2003-09-01T00:00:00"/>
    <n v="5"/>
    <n v="1"/>
    <s v="Tekn."/>
    <x v="3"/>
    <x v="0"/>
    <x v="0"/>
  </r>
  <r>
    <s v="Dorte H."/>
    <s v="Krogh"/>
    <s v="180954-0042"/>
    <x v="0"/>
    <n v="54"/>
    <d v="2004-07-01T00:00:00"/>
    <n v="4"/>
    <n v="0"/>
    <s v="Lærer"/>
    <x v="0"/>
    <x v="0"/>
    <x v="1"/>
  </r>
  <r>
    <s v="Anne Malene"/>
    <s v="Larsen"/>
    <s v="230157-1388"/>
    <x v="0"/>
    <n v="52"/>
    <d v="1993-10-01T00:00:00"/>
    <n v="15"/>
    <n v="3"/>
    <s v="Tekn."/>
    <x v="0"/>
    <x v="0"/>
    <x v="1"/>
  </r>
  <r>
    <s v="Annette"/>
    <s v="Laursen"/>
    <s v="200656-1852"/>
    <x v="0"/>
    <n v="52"/>
    <d v="1983-01-01T00:00:00"/>
    <n v="25"/>
    <n v="5"/>
    <s v="Lærer"/>
    <x v="1"/>
    <x v="2"/>
    <x v="0"/>
  </r>
  <r>
    <s v="Elna"/>
    <s v="Laursen"/>
    <s v="270253-1194"/>
    <x v="0"/>
    <n v="56"/>
    <d v="2002-02-01T00:00:00"/>
    <n v="6"/>
    <n v="1"/>
    <s v="Lærer"/>
    <x v="2"/>
    <x v="0"/>
    <x v="0"/>
  </r>
  <r>
    <s v="Line"/>
    <s v="Lehmkuhl"/>
    <s v="110162-1480"/>
    <x v="0"/>
    <n v="47"/>
    <d v="2000-01-01T00:00:00"/>
    <n v="8"/>
    <n v="1"/>
    <s v="Lærer"/>
    <x v="0"/>
    <x v="0"/>
    <x v="0"/>
  </r>
  <r>
    <s v="Grethe"/>
    <s v="Leonhard"/>
    <s v="311255-1836"/>
    <x v="0"/>
    <n v="53"/>
    <d v="2002-08-01T00:00:00"/>
    <n v="6"/>
    <n v="1"/>
    <s v="Lærer"/>
    <x v="2"/>
    <x v="1"/>
    <x v="1"/>
  </r>
  <r>
    <s v="Birgitte"/>
    <s v="Linder"/>
    <s v="240755-0672"/>
    <x v="0"/>
    <n v="53"/>
    <d v="1987-07-01T00:00:00"/>
    <n v="21"/>
    <n v="4"/>
    <s v="Tekn."/>
    <x v="0"/>
    <x v="0"/>
    <x v="0"/>
  </r>
  <r>
    <s v="Finn"/>
    <s v="Lorentsen"/>
    <s v="291261-0391"/>
    <x v="1"/>
    <n v="47"/>
    <d v="1992-01-01T00:00:00"/>
    <n v="16"/>
    <n v="3"/>
    <s v="Ren."/>
    <x v="0"/>
    <x v="0"/>
    <x v="0"/>
  </r>
  <r>
    <s v="Hanne"/>
    <s v="Lorentzen"/>
    <s v="210763-0252"/>
    <x v="0"/>
    <n v="45"/>
    <d v="1982-02-01T00:00:00"/>
    <n v="26"/>
    <n v="5"/>
    <s v="Tekn."/>
    <x v="0"/>
    <x v="0"/>
    <x v="0"/>
  </r>
  <r>
    <s v="Helge"/>
    <s v="Lyn"/>
    <s v="060152-1833"/>
    <x v="1"/>
    <n v="57"/>
    <d v="2001-09-01T00:00:00"/>
    <n v="7"/>
    <n v="1"/>
    <s v="Tekn."/>
    <x v="1"/>
    <x v="1"/>
    <x v="1"/>
  </r>
  <r>
    <s v="Jens Andersen"/>
    <s v="Lyndrup"/>
    <s v="131159-0377"/>
    <x v="1"/>
    <n v="49"/>
    <d v="1992-08-01T00:00:00"/>
    <n v="16"/>
    <n v="3"/>
    <s v="Lærer"/>
    <x v="2"/>
    <x v="0"/>
    <x v="0"/>
  </r>
  <r>
    <s v="Lisbet"/>
    <s v="Madsen"/>
    <s v="281154-1836"/>
    <x v="0"/>
    <n v="54"/>
    <d v="1985-04-01T00:00:00"/>
    <n v="23"/>
    <n v="4"/>
    <s v="Lærer"/>
    <x v="0"/>
    <x v="0"/>
    <x v="0"/>
  </r>
  <r>
    <s v="Frank"/>
    <s v="Madsen"/>
    <s v="080949-1631"/>
    <x v="1"/>
    <n v="59"/>
    <d v="1995-07-01T00:00:00"/>
    <n v="13"/>
    <n v="2"/>
    <s v="Tekn."/>
    <x v="2"/>
    <x v="0"/>
    <x v="0"/>
  </r>
  <r>
    <s v="Mikkel Laust"/>
    <s v="Madsen-Mygdal"/>
    <s v="060462-0789"/>
    <x v="1"/>
    <n v="46"/>
    <d v="1996-02-01T00:00:00"/>
    <n v="12"/>
    <n v="2"/>
    <s v="Lærer"/>
    <x v="0"/>
    <x v="1"/>
    <x v="0"/>
  </r>
  <r>
    <s v="Karina"/>
    <s v="Mikkelsen"/>
    <s v="260964-0288"/>
    <x v="0"/>
    <n v="44"/>
    <d v="1988-05-01T00:00:00"/>
    <n v="20"/>
    <n v="4"/>
    <s v="Lærer"/>
    <x v="0"/>
    <x v="0"/>
    <x v="1"/>
  </r>
  <r>
    <s v="Kenneth"/>
    <s v="Møller"/>
    <s v="110158-0331"/>
    <x v="1"/>
    <n v="51"/>
    <d v="2004-01-01T00:00:00"/>
    <n v="4"/>
    <n v="0"/>
    <s v="Lærer"/>
    <x v="0"/>
    <x v="0"/>
    <x v="0"/>
  </r>
  <r>
    <s v="Niels Ramsdal"/>
    <s v="Nielsen"/>
    <s v="100554-1425"/>
    <x v="1"/>
    <n v="54"/>
    <d v="1986-11-01T00:00:00"/>
    <n v="22"/>
    <n v="4"/>
    <s v="Lærer"/>
    <x v="3"/>
    <x v="0"/>
    <x v="0"/>
  </r>
  <r>
    <s v="Leif Rye"/>
    <s v="Nielsen"/>
    <s v="130656-1341"/>
    <x v="1"/>
    <n v="52"/>
    <d v="1986-11-01T00:00:00"/>
    <n v="22"/>
    <n v="4"/>
    <s v="Lærer"/>
    <x v="0"/>
    <x v="0"/>
    <x v="0"/>
  </r>
  <r>
    <s v="Jørgen"/>
    <s v="Nielsen"/>
    <s v="190560-0005"/>
    <x v="1"/>
    <n v="48"/>
    <d v="2000-11-01T00:00:00"/>
    <n v="8"/>
    <n v="1"/>
    <s v="Adm."/>
    <x v="0"/>
    <x v="0"/>
    <x v="0"/>
  </r>
  <r>
    <s v="Hans"/>
    <s v="Nors"/>
    <s v="231157-0961"/>
    <x v="1"/>
    <n v="51"/>
    <d v="1989-11-01T00:00:00"/>
    <n v="19"/>
    <n v="3"/>
    <s v="Lærer"/>
    <x v="2"/>
    <x v="1"/>
    <x v="1"/>
  </r>
  <r>
    <s v="Susanne"/>
    <s v="Nyegaard"/>
    <s v="260757-1812"/>
    <x v="0"/>
    <n v="51"/>
    <d v="1995-03-01T00:00:00"/>
    <n v="13"/>
    <n v="2"/>
    <s v="Ren."/>
    <x v="0"/>
    <x v="0"/>
    <x v="0"/>
  </r>
  <r>
    <s v="Jens"/>
    <s v="Nørgaard"/>
    <s v="110460-1007"/>
    <x v="1"/>
    <n v="48"/>
    <d v="1996-11-01T00:00:00"/>
    <n v="12"/>
    <n v="2"/>
    <s v="Lærer"/>
    <x v="0"/>
    <x v="0"/>
    <x v="0"/>
  </r>
  <r>
    <s v="Mie"/>
    <s v="Okbøl"/>
    <s v="280554-0316"/>
    <x v="0"/>
    <n v="54"/>
    <d v="1991-01-01T00:00:00"/>
    <n v="17"/>
    <n v="3"/>
    <s v="Tekn."/>
    <x v="0"/>
    <x v="1"/>
    <x v="1"/>
  </r>
  <r>
    <s v="Bent"/>
    <s v="Olesen"/>
    <s v="080949-1631"/>
    <x v="1"/>
    <n v="59"/>
    <d v="2008-10-01T00:00:00"/>
    <n v="0"/>
    <n v="0"/>
    <s v="Lærer"/>
    <x v="0"/>
    <x v="1"/>
    <x v="0"/>
  </r>
  <r>
    <s v="Lisbeth"/>
    <s v="Olsen"/>
    <s v="270764-1654"/>
    <x v="0"/>
    <n v="44"/>
    <d v="2001-01-01T00:00:00"/>
    <n v="7"/>
    <n v="1"/>
    <s v="Lærer"/>
    <x v="3"/>
    <x v="0"/>
    <x v="0"/>
  </r>
  <r>
    <s v="Margit"/>
    <s v="Palmelund"/>
    <s v="190860-1858"/>
    <x v="0"/>
    <n v="48"/>
    <d v="2000-10-01T00:00:00"/>
    <n v="8"/>
    <n v="1"/>
    <s v="Ren."/>
    <x v="0"/>
    <x v="0"/>
    <x v="0"/>
  </r>
  <r>
    <s v="Steen"/>
    <s v="Paulsen"/>
    <s v="070461-0993"/>
    <x v="1"/>
    <n v="47"/>
    <d v="2002-03-01T00:00:00"/>
    <n v="6"/>
    <n v="1"/>
    <s v="Lærer"/>
    <x v="2"/>
    <x v="0"/>
    <x v="0"/>
  </r>
  <r>
    <s v="Merete"/>
    <s v="Pedersen"/>
    <s v="241055-1782"/>
    <x v="0"/>
    <n v="53"/>
    <d v="1999-08-01T00:00:00"/>
    <n v="9"/>
    <n v="1"/>
    <s v="Lærer"/>
    <x v="2"/>
    <x v="0"/>
    <x v="0"/>
  </r>
  <r>
    <s v="Maria"/>
    <s v="Pedersen"/>
    <s v="110561-0814"/>
    <x v="0"/>
    <n v="47"/>
    <d v="2003-03-01T00:00:00"/>
    <n v="5"/>
    <n v="1"/>
    <s v="Adm."/>
    <x v="0"/>
    <x v="0"/>
    <x v="0"/>
  </r>
  <r>
    <s v="Mette"/>
    <s v="Poulsen"/>
    <s v="051167-0190"/>
    <x v="0"/>
    <n v="41"/>
    <d v="1988-01-01T00:00:00"/>
    <n v="20"/>
    <n v="4"/>
    <s v="Lærer"/>
    <x v="2"/>
    <x v="0"/>
    <x v="0"/>
  </r>
  <r>
    <s v="Solveig"/>
    <s v="Rask"/>
    <s v="200954-1170"/>
    <x v="0"/>
    <n v="54"/>
    <d v="1989-07-01T00:00:00"/>
    <n v="19"/>
    <n v="3"/>
    <s v="Lærer"/>
    <x v="2"/>
    <x v="1"/>
    <x v="1"/>
  </r>
  <r>
    <s v="Maria"/>
    <s v="Rask"/>
    <s v="300556-1138"/>
    <x v="0"/>
    <n v="52"/>
    <d v="1997-07-01T00:00:00"/>
    <n v="11"/>
    <n v="2"/>
    <s v="Lærer"/>
    <x v="0"/>
    <x v="0"/>
    <x v="0"/>
  </r>
  <r>
    <s v="Mette"/>
    <s v="Rasmussen"/>
    <s v="080562-0052"/>
    <x v="0"/>
    <n v="46"/>
    <d v="1992-09-01T00:00:00"/>
    <n v="16"/>
    <n v="3"/>
    <s v="Lærer"/>
    <x v="0"/>
    <x v="0"/>
    <x v="0"/>
  </r>
  <r>
    <s v="Børge"/>
    <s v="Rohde"/>
    <s v="260557-0952"/>
    <x v="0"/>
    <n v="51"/>
    <d v="1990-12-01T00:00:00"/>
    <n v="17"/>
    <n v="3"/>
    <s v="Lærer"/>
    <x v="0"/>
    <x v="0"/>
    <x v="0"/>
  </r>
  <r>
    <s v="Mona"/>
    <s v="Rohrberg"/>
    <s v="150958-1724"/>
    <x v="0"/>
    <n v="50"/>
    <d v="1984-05-01T00:00:00"/>
    <n v="24"/>
    <n v="4"/>
    <s v="Lærer"/>
    <x v="0"/>
    <x v="0"/>
    <x v="0"/>
  </r>
  <r>
    <s v="Gudrun"/>
    <s v="Rosholm"/>
    <s v="161055-0402"/>
    <x v="0"/>
    <n v="53"/>
    <d v="1987-10-01T00:00:00"/>
    <n v="21"/>
    <n v="4"/>
    <s v="Tekn."/>
    <x v="2"/>
    <x v="0"/>
    <x v="0"/>
  </r>
  <r>
    <s v="Erik"/>
    <s v="Rønnest"/>
    <s v="251061-0913"/>
    <x v="1"/>
    <n v="47"/>
    <d v="1988-12-01T00:00:00"/>
    <n v="19"/>
    <n v="3"/>
    <s v="Lærer"/>
    <x v="1"/>
    <x v="2"/>
    <x v="2"/>
  </r>
  <r>
    <s v="Jens"/>
    <s v="Rønnow"/>
    <s v="230451-1399"/>
    <x v="1"/>
    <n v="57"/>
    <d v="1984-11-01T00:00:00"/>
    <n v="24"/>
    <n v="4"/>
    <s v="Lærer"/>
    <x v="0"/>
    <x v="0"/>
    <x v="0"/>
  </r>
  <r>
    <s v="Steen"/>
    <s v="Sanderhoff"/>
    <s v="140961-0899"/>
    <x v="1"/>
    <n v="47"/>
    <d v="1988-09-01T00:00:00"/>
    <n v="20"/>
    <n v="4"/>
    <s v="Lærer"/>
    <x v="0"/>
    <x v="0"/>
    <x v="0"/>
  </r>
  <r>
    <s v="Elise"/>
    <s v="Schiøller"/>
    <s v="221257-0524"/>
    <x v="0"/>
    <n v="51"/>
    <d v="1995-11-01T00:00:00"/>
    <n v="13"/>
    <n v="2"/>
    <s v="Tekn."/>
    <x v="0"/>
    <x v="0"/>
    <x v="0"/>
  </r>
  <r>
    <s v="Niels"/>
    <s v="Schmidt"/>
    <s v="110563-0813"/>
    <x v="1"/>
    <n v="45"/>
    <d v="1998-09-01T00:00:00"/>
    <n v="10"/>
    <n v="2"/>
    <s v="Lærer"/>
    <x v="0"/>
    <x v="0"/>
    <x v="0"/>
  </r>
  <r>
    <s v="Bolette Riel"/>
    <s v="Silver"/>
    <s v="050954-0650"/>
    <x v="0"/>
    <n v="54"/>
    <d v="2004-11-01T00:00:00"/>
    <n v="4"/>
    <n v="0"/>
    <s v="Tekn."/>
    <x v="0"/>
    <x v="0"/>
    <x v="0"/>
  </r>
  <r>
    <s v="Jørgen"/>
    <s v="Skau"/>
    <s v="270760-1373"/>
    <x v="1"/>
    <n v="48"/>
    <d v="1987-06-01T00:00:00"/>
    <n v="21"/>
    <n v="4"/>
    <s v="Lærer"/>
    <x v="0"/>
    <x v="0"/>
    <x v="0"/>
  </r>
  <r>
    <s v="Niels"/>
    <s v="Skaarup"/>
    <s v="211067-1145"/>
    <x v="1"/>
    <n v="41"/>
    <d v="2007-02-01T00:00:00"/>
    <n v="1"/>
    <n v="0"/>
    <s v="Tekn."/>
    <x v="0"/>
    <x v="0"/>
    <x v="0"/>
  </r>
  <r>
    <s v="Gitte"/>
    <s v="Slangerup"/>
    <s v="120556-1096"/>
    <x v="0"/>
    <n v="52"/>
    <d v="1995-06-01T00:00:00"/>
    <n v="13"/>
    <n v="2"/>
    <s v="Leder"/>
    <x v="1"/>
    <x v="2"/>
    <x v="0"/>
  </r>
  <r>
    <s v="Signe"/>
    <s v="Stange"/>
    <s v="150564-0318"/>
    <x v="0"/>
    <n v="44"/>
    <d v="1998-08-01T00:00:00"/>
    <n v="10"/>
    <n v="2"/>
    <s v="Tekn."/>
    <x v="0"/>
    <x v="0"/>
    <x v="0"/>
  </r>
  <r>
    <s v="Jacob V."/>
    <s v="Storgaard"/>
    <s v="040358-1393"/>
    <x v="1"/>
    <n v="51"/>
    <d v="2004-04-01T00:00:00"/>
    <n v="4"/>
    <n v="0"/>
    <s v="Lærer"/>
    <x v="0"/>
    <x v="0"/>
    <x v="0"/>
  </r>
  <r>
    <s v="Simon"/>
    <s v="Svarre"/>
    <s v="150862-1363"/>
    <x v="1"/>
    <n v="46"/>
    <d v="1990-05-01T00:00:00"/>
    <n v="18"/>
    <n v="3"/>
    <s v="Lærer"/>
    <x v="0"/>
    <x v="0"/>
    <x v="0"/>
  </r>
  <r>
    <s v="Svend"/>
    <s v="Sørensen"/>
    <s v="190262-0115"/>
    <x v="1"/>
    <n v="47"/>
    <d v="1993-01-01T00:00:00"/>
    <n v="15"/>
    <n v="3"/>
    <s v="Lærer"/>
    <x v="3"/>
    <x v="0"/>
    <x v="0"/>
  </r>
  <r>
    <s v="Mette"/>
    <s v="Sørensen"/>
    <s v="010552-1886"/>
    <x v="0"/>
    <n v="56"/>
    <d v="1998-12-01T00:00:00"/>
    <n v="9"/>
    <n v="1"/>
    <s v="Lærer"/>
    <x v="3"/>
    <x v="0"/>
    <x v="0"/>
  </r>
  <r>
    <s v="Jens"/>
    <s v="Tanderup"/>
    <s v="270258-0265"/>
    <x v="1"/>
    <n v="51"/>
    <d v="1985-09-01T00:00:00"/>
    <n v="23"/>
    <n v="4"/>
    <s v="Lærer"/>
    <x v="0"/>
    <x v="1"/>
    <x v="0"/>
  </r>
  <r>
    <s v="Lone"/>
    <s v="Vangsted"/>
    <s v="201250-0256"/>
    <x v="0"/>
    <n v="58"/>
    <d v="2000-06-01T00:00:00"/>
    <n v="8"/>
    <n v="1"/>
    <s v="Adm."/>
    <x v="0"/>
    <x v="0"/>
    <x v="0"/>
  </r>
  <r>
    <s v="Birgitte"/>
    <s v="Veddum"/>
    <s v="301256-1768"/>
    <x v="0"/>
    <n v="52"/>
    <d v="1995-08-01T00:00:00"/>
    <n v="13"/>
    <n v="2"/>
    <s v="Lærer"/>
    <x v="2"/>
    <x v="0"/>
    <x v="0"/>
  </r>
  <r>
    <s v="Irene"/>
    <s v="Vedsted"/>
    <s v="011253-1664"/>
    <x v="0"/>
    <n v="55"/>
    <d v="1987-09-01T00:00:00"/>
    <n v="21"/>
    <n v="4"/>
    <s v="Lærer"/>
    <x v="0"/>
    <x v="0"/>
    <x v="0"/>
  </r>
  <r>
    <s v="Karen"/>
    <s v="Vestergaard"/>
    <s v="120456-0258"/>
    <x v="0"/>
    <n v="52"/>
    <d v="2005-06-01T00:00:00"/>
    <n v="3"/>
    <n v="0"/>
    <s v="Ren."/>
    <x v="0"/>
    <x v="0"/>
    <x v="0"/>
  </r>
  <r>
    <s v="Britt"/>
    <s v="Vind"/>
    <s v="150862-1366"/>
    <x v="0"/>
    <n v="46"/>
    <d v="1993-08-01T00:00:00"/>
    <n v="15"/>
    <n v="3"/>
    <s v="Tekn."/>
    <x v="0"/>
    <x v="0"/>
    <x v="0"/>
  </r>
  <r>
    <s v="Lise"/>
    <s v="Zimmer"/>
    <s v="170762-1492"/>
    <x v="0"/>
    <n v="46"/>
    <d v="1985-02-01T00:00:00"/>
    <n v="23"/>
    <n v="4"/>
    <s v="Lærer"/>
    <x v="0"/>
    <x v="0"/>
    <x v="0"/>
  </r>
  <r>
    <s v="Lorraine"/>
    <s v="Østergaard"/>
    <s v="270555-1362"/>
    <x v="0"/>
    <n v="53"/>
    <d v="2003-03-01T00:00:00"/>
    <n v="5"/>
    <n v="1"/>
    <s v="Lærer"/>
    <x v="2"/>
    <x v="0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10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1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1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7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8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9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name="Pivottabel8" cacheId="2" applyNumberFormats="0" applyBorderFormats="0" applyFontFormats="0" applyPatternFormats="0" applyAlignmentFormats="0" applyWidthHeightFormats="1" dataCaption="Værdier" updatedVersion="3" minRefreshableVersion="3" showCalcMbrs="0" useAutoFormatting="1" itemPrintTitles="1" createdVersion="3" indent="0" outline="1" outlineData="1" multipleFieldFilters="0" chartFormat="1">
  <location ref="A32:B38" firstHeaderRow="1" firstDataRow="1" firstDataCol="1"/>
  <pivotFields count="12">
    <pivotField showAll="0"/>
    <pivotField showAll="0"/>
    <pivotField dataField="1" showAll="0"/>
    <pivotField axis="axisRow" showAll="0">
      <items count="3">
        <item x="0"/>
        <item x="1"/>
        <item t="default"/>
      </items>
    </pivotField>
    <pivotField numFmtId="164" showAll="0"/>
    <pivotField numFmtId="14" showAll="0"/>
    <pivotField numFmtId="164" showAll="0"/>
    <pivotField showAll="0"/>
    <pivotField showAll="0"/>
    <pivotField showAll="0"/>
    <pivotField showAll="0"/>
    <pivotField axis="axisRow" showAll="0">
      <items count="5">
        <item m="1" x="3"/>
        <item x="2"/>
        <item h="1" x="0"/>
        <item x="1"/>
        <item t="default"/>
      </items>
    </pivotField>
  </pivotFields>
  <rowFields count="2">
    <field x="11"/>
    <field x="3"/>
  </rowFields>
  <rowItems count="6">
    <i>
      <x v="1"/>
    </i>
    <i r="1">
      <x v="1"/>
    </i>
    <i>
      <x v="3"/>
    </i>
    <i r="1">
      <x/>
    </i>
    <i r="1">
      <x v="1"/>
    </i>
    <i t="grand">
      <x/>
    </i>
  </rowItems>
  <colItems count="1">
    <i/>
  </colItems>
  <dataFields count="1">
    <dataField name="Antal af CPR" fld="2" subtotal="count" baseField="0" baseItem="0"/>
  </dataFields>
  <chartFormats count="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</pivotTableDefinition>
</file>

<file path=xl/pivotTables/pivotTable10.xml><?xml version="1.0" encoding="utf-8"?>
<pivotTableDefinition xmlns="http://schemas.openxmlformats.org/spreadsheetml/2006/main" name="Pivottabel2" cacheId="1" applyNumberFormats="0" applyBorderFormats="0" applyFontFormats="0" applyPatternFormats="0" applyAlignmentFormats="0" applyWidthHeightFormats="1" dataCaption="Værdier" updatedVersion="3" minRefreshableVersion="3" showCalcMbrs="0" useAutoFormatting="1" itemPrintTitles="1" createdVersion="3" indent="0" outline="1" outlineData="1" multipleFieldFilters="0" chartFormat="1">
  <location ref="A1:D8" firstHeaderRow="1" firstDataRow="2" firstDataCol="1"/>
  <pivotFields count="16">
    <pivotField showAll="0"/>
    <pivotField showAll="0"/>
    <pivotField showAll="0"/>
    <pivotField showAll="0"/>
    <pivotField numFmtId="164" showAll="0"/>
    <pivotField numFmtId="14" showAll="0"/>
    <pivotField numFmtId="164" showAll="0"/>
    <pivotField showAll="0"/>
    <pivotField axis="axisRow" showAll="0">
      <items count="6">
        <item x="0"/>
        <item x="4"/>
        <item x="1"/>
        <item x="3"/>
        <item x="2"/>
        <item t="default"/>
      </items>
    </pivotField>
    <pivotField dataField="1" showAll="0">
      <items count="5">
        <item x="1"/>
        <item x="3"/>
        <item x="2"/>
        <item x="0"/>
        <item t="default"/>
      </items>
    </pivotField>
    <pivotField dataField="1" showAll="0"/>
    <pivotField dataField="1" showAll="0"/>
    <pivotField numFmtId="165" showAll="0"/>
    <pivotField numFmtId="165" showAll="0"/>
    <pivotField numFmtId="165" showAll="0"/>
    <pivotField numFmtId="165" showAll="0"/>
  </pivotFields>
  <rowFields count="1">
    <field x="8"/>
  </rowFields>
  <rowItems count="6">
    <i>
      <x/>
    </i>
    <i>
      <x v="1"/>
    </i>
    <i>
      <x v="2"/>
    </i>
    <i>
      <x v="3"/>
    </i>
    <i>
      <x v="4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Antal af Kv. 1" fld="9" subtotal="count" baseField="0" baseItem="0"/>
    <dataField name="Antal af Kv. 2" fld="10" subtotal="count" baseField="0" baseItem="0"/>
    <dataField name="Antal af Kv. 3" fld="11" subtotal="count" baseField="0" baseItem="0"/>
  </dataFields>
  <chartFormats count="3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0" format="2" series="1">
      <pivotArea type="data" outline="0" fieldPosition="0">
        <references count="1">
          <reference field="4294967294" count="1" selected="0">
            <x v="2"/>
          </reference>
        </references>
      </pivotArea>
    </chartFormat>
  </chartFormats>
  <pivotTableStyleInfo name="PivotStyleLight16" showRowHeaders="1" showColHeaders="1" showRowStripes="0" showColStripes="0" showLastColumn="1"/>
</pivotTableDefinition>
</file>

<file path=xl/pivotTables/pivotTable11.xml><?xml version="1.0" encoding="utf-8"?>
<pivotTableDefinition xmlns="http://schemas.openxmlformats.org/spreadsheetml/2006/main" name="Pivottabel5" cacheId="1" applyNumberFormats="0" applyBorderFormats="0" applyFontFormats="0" applyPatternFormats="0" applyAlignmentFormats="0" applyWidthHeightFormats="1" dataCaption="Værdier" updatedVersion="3" minRefreshableVersion="3" showCalcMbrs="0" useAutoFormatting="1" itemPrintTitles="1" createdVersion="3" indent="0" outline="1" outlineData="1" multipleFieldFilters="0" chartFormat="1">
  <location ref="A24:D29" firstHeaderRow="1" firstDataRow="2" firstDataCol="1"/>
  <pivotFields count="16">
    <pivotField showAll="0"/>
    <pivotField showAll="0"/>
    <pivotField showAll="0"/>
    <pivotField showAll="0"/>
    <pivotField numFmtId="164" showAll="0"/>
    <pivotField numFmtId="14" showAll="0"/>
    <pivotField numFmtId="164" showAll="0"/>
    <pivotField showAll="0"/>
    <pivotField axis="axisRow" showAll="0">
      <items count="6">
        <item x="0"/>
        <item x="4"/>
        <item x="1"/>
        <item x="3"/>
        <item x="2"/>
        <item t="default"/>
      </items>
    </pivotField>
    <pivotField showAll="0"/>
    <pivotField axis="axisCol" dataField="1" showAll="0">
      <items count="4">
        <item x="1"/>
        <item x="2"/>
        <item h="1" x="0"/>
        <item t="default"/>
      </items>
    </pivotField>
    <pivotField showAll="0"/>
    <pivotField numFmtId="165" showAll="0"/>
    <pivotField numFmtId="165" showAll="0"/>
    <pivotField numFmtId="165" showAll="0"/>
    <pivotField numFmtId="165" showAll="0"/>
  </pivotFields>
  <rowFields count="1">
    <field x="8"/>
  </rowFields>
  <rowItems count="4">
    <i>
      <x v="1"/>
    </i>
    <i>
      <x v="2"/>
    </i>
    <i>
      <x v="4"/>
    </i>
    <i t="grand">
      <x/>
    </i>
  </rowItems>
  <colFields count="1">
    <field x="10"/>
  </colFields>
  <colItems count="3">
    <i>
      <x/>
    </i>
    <i>
      <x v="1"/>
    </i>
    <i t="grand">
      <x/>
    </i>
  </colItems>
  <dataFields count="1">
    <dataField name="Antal af Kv. 2" fld="10" subtotal="count" baseField="0" baseItem="0"/>
  </dataFields>
  <chartFormats count="3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2">
          <reference field="4294967294" count="1" selected="0">
            <x v="0"/>
          </reference>
          <reference field="10" count="1" selected="0">
            <x v="1"/>
          </reference>
        </references>
      </pivotArea>
    </chartFormat>
    <chartFormat chart="0" format="2" series="1">
      <pivotArea type="data" outline="0" fieldPosition="0">
        <references count="2">
          <reference field="4294967294" count="1" selected="0">
            <x v="0"/>
          </reference>
          <reference field="10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</pivotTableDefinition>
</file>

<file path=xl/pivotTables/pivotTable12.xml><?xml version="1.0" encoding="utf-8"?>
<pivotTableDefinition xmlns="http://schemas.openxmlformats.org/spreadsheetml/2006/main" name="Pivottabel3" cacheId="1" dataPosition="0" applyNumberFormats="0" applyBorderFormats="0" applyFontFormats="0" applyPatternFormats="0" applyAlignmentFormats="0" applyWidthHeightFormats="1" dataCaption="Værdier" updatedVersion="3" minRefreshableVersion="3" showCalcMbrs="0" useAutoFormatting="1" itemPrintTitles="1" createdVersion="3" indent="0" outline="1" outlineData="1" multipleFieldFilters="0" chartFormat="1">
  <location ref="A1:E6" firstHeaderRow="1" firstDataRow="2" firstDataCol="1"/>
  <pivotFields count="16">
    <pivotField showAll="0"/>
    <pivotField showAll="0"/>
    <pivotField showAll="0"/>
    <pivotField showAll="0"/>
    <pivotField numFmtId="164" showAll="0"/>
    <pivotField numFmtId="14" showAll="0"/>
    <pivotField numFmtId="164" showAll="0"/>
    <pivotField showAll="0"/>
    <pivotField axis="axisRow" showAll="0">
      <items count="6">
        <item x="0"/>
        <item x="4"/>
        <item x="1"/>
        <item x="3"/>
        <item x="2"/>
        <item t="default"/>
      </items>
    </pivotField>
    <pivotField axis="axisCol" dataField="1" showAll="0">
      <items count="5">
        <item x="1"/>
        <item x="3"/>
        <item x="2"/>
        <item h="1" x="0"/>
        <item t="default"/>
      </items>
    </pivotField>
    <pivotField showAll="0">
      <items count="4">
        <item x="1"/>
        <item x="2"/>
        <item h="1" x="0"/>
        <item t="default"/>
      </items>
    </pivotField>
    <pivotField showAll="0">
      <items count="4">
        <item x="2"/>
        <item x="1"/>
        <item h="1" x="0"/>
        <item t="default"/>
      </items>
    </pivotField>
    <pivotField numFmtId="165" showAll="0"/>
    <pivotField numFmtId="165" showAll="0"/>
    <pivotField numFmtId="165" showAll="0"/>
    <pivotField numFmtId="165" showAll="0"/>
  </pivotFields>
  <rowFields count="1">
    <field x="8"/>
  </rowFields>
  <rowItems count="4">
    <i>
      <x v="1"/>
    </i>
    <i>
      <x v="2"/>
    </i>
    <i>
      <x v="4"/>
    </i>
    <i t="grand">
      <x/>
    </i>
  </rowItems>
  <colFields count="1">
    <field x="9"/>
  </colFields>
  <colItems count="4">
    <i>
      <x/>
    </i>
    <i>
      <x v="1"/>
    </i>
    <i>
      <x v="2"/>
    </i>
    <i t="grand">
      <x/>
    </i>
  </colItems>
  <dataFields count="1">
    <dataField name="Antal af Kv. 1" fld="9" subtotal="count" baseField="0" baseItem="0"/>
  </dataFields>
  <chartFormats count="4">
    <chartFormat chart="0" format="25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28" series="1">
      <pivotArea type="data" outline="0" fieldPosition="0">
        <references count="2">
          <reference field="4294967294" count="1" selected="0">
            <x v="0"/>
          </reference>
          <reference field="9" count="1" selected="0">
            <x v="1"/>
          </reference>
        </references>
      </pivotArea>
    </chartFormat>
    <chartFormat chart="0" format="29" series="1">
      <pivotArea type="data" outline="0" fieldPosition="0">
        <references count="2">
          <reference field="4294967294" count="1" selected="0">
            <x v="0"/>
          </reference>
          <reference field="9" count="1" selected="0">
            <x v="2"/>
          </reference>
        </references>
      </pivotArea>
    </chartFormat>
    <chartFormat chart="0" format="30" series="1">
      <pivotArea type="data" outline="0" fieldPosition="0">
        <references count="2">
          <reference field="4294967294" count="1" selected="0">
            <x v="0"/>
          </reference>
          <reference field="9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</pivotTableDefinition>
</file>

<file path=xl/pivotTables/pivotTable2.xml><?xml version="1.0" encoding="utf-8"?>
<pivotTableDefinition xmlns="http://schemas.openxmlformats.org/spreadsheetml/2006/main" name="Pivottabel7" cacheId="2" applyNumberFormats="0" applyBorderFormats="0" applyFontFormats="0" applyPatternFormats="0" applyAlignmentFormats="0" applyWidthHeightFormats="1" dataCaption="Værdier" updatedVersion="3" minRefreshableVersion="3" showCalcMbrs="0" useAutoFormatting="1" itemPrintTitles="1" createdVersion="3" indent="0" outline="1" outlineData="1" multipleFieldFilters="0" chartFormat="1">
  <location ref="A18:B25" firstHeaderRow="1" firstDataRow="1" firstDataCol="1"/>
  <pivotFields count="12">
    <pivotField showAll="0"/>
    <pivotField showAll="0"/>
    <pivotField dataField="1" showAll="0"/>
    <pivotField axis="axisRow" showAll="0">
      <items count="3">
        <item x="0"/>
        <item x="1"/>
        <item t="default"/>
      </items>
    </pivotField>
    <pivotField numFmtId="164" showAll="0"/>
    <pivotField numFmtId="14" showAll="0"/>
    <pivotField numFmtId="164" showAll="0"/>
    <pivotField showAll="0"/>
    <pivotField showAll="0"/>
    <pivotField showAll="0"/>
    <pivotField axis="axisRow" showAll="0">
      <items count="5">
        <item h="1" sd="0" x="0"/>
        <item sd="0" m="1" x="3"/>
        <item x="1"/>
        <item x="2"/>
        <item t="default"/>
      </items>
    </pivotField>
    <pivotField showAll="0"/>
  </pivotFields>
  <rowFields count="2">
    <field x="10"/>
    <field x="3"/>
  </rowFields>
  <rowItems count="7">
    <i>
      <x v="2"/>
    </i>
    <i r="1">
      <x/>
    </i>
    <i r="1">
      <x v="1"/>
    </i>
    <i>
      <x v="3"/>
    </i>
    <i r="1">
      <x/>
    </i>
    <i r="1">
      <x v="1"/>
    </i>
    <i t="grand">
      <x/>
    </i>
  </rowItems>
  <colItems count="1">
    <i/>
  </colItems>
  <dataFields count="1">
    <dataField name="Antal af CPR" fld="2" subtotal="count" baseField="0" baseItem="0"/>
  </dataFields>
  <chartFormats count="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</pivotTableDefinition>
</file>

<file path=xl/pivotTables/pivotTable3.xml><?xml version="1.0" encoding="utf-8"?>
<pivotTableDefinition xmlns="http://schemas.openxmlformats.org/spreadsheetml/2006/main" name="Pivottabel6" cacheId="2" applyNumberFormats="0" applyBorderFormats="0" applyFontFormats="0" applyPatternFormats="0" applyAlignmentFormats="0" applyWidthHeightFormats="1" dataCaption="Værdier" updatedVersion="3" minRefreshableVersion="3" showCalcMbrs="0" useAutoFormatting="1" itemPrintTitles="1" createdVersion="3" indent="0" outline="1" outlineData="1" multipleFieldFilters="0" chartFormat="1">
  <location ref="A3:B13" firstHeaderRow="1" firstDataRow="1" firstDataCol="1"/>
  <pivotFields count="12">
    <pivotField showAll="0"/>
    <pivotField showAll="0"/>
    <pivotField dataField="1" showAll="0"/>
    <pivotField axis="axisRow" showAll="0">
      <items count="3">
        <item x="0"/>
        <item x="1"/>
        <item t="default"/>
      </items>
    </pivotField>
    <pivotField numFmtId="164" showAll="0"/>
    <pivotField numFmtId="14" showAll="0"/>
    <pivotField numFmtId="164" showAll="0"/>
    <pivotField showAll="0"/>
    <pivotField showAll="0"/>
    <pivotField axis="axisRow" showAll="0">
      <items count="5">
        <item x="1"/>
        <item h="1" x="0"/>
        <item x="3"/>
        <item x="2"/>
        <item t="default"/>
      </items>
    </pivotField>
    <pivotField showAll="0"/>
    <pivotField showAll="0"/>
  </pivotFields>
  <rowFields count="2">
    <field x="9"/>
    <field x="3"/>
  </rowFields>
  <rowItems count="10">
    <i>
      <x/>
    </i>
    <i r="1">
      <x/>
    </i>
    <i r="1">
      <x v="1"/>
    </i>
    <i>
      <x v="2"/>
    </i>
    <i r="1">
      <x/>
    </i>
    <i r="1">
      <x v="1"/>
    </i>
    <i>
      <x v="3"/>
    </i>
    <i r="1">
      <x/>
    </i>
    <i r="1">
      <x v="1"/>
    </i>
    <i t="grand">
      <x/>
    </i>
  </rowItems>
  <colItems count="1">
    <i/>
  </colItems>
  <dataFields count="1">
    <dataField name="Antal af CPR" fld="2" subtotal="count" baseField="0" baseItem="0"/>
  </dataFields>
  <chartFormats count="2">
    <chartFormat chart="0" format="5" series="1">
      <pivotArea type="data" outline="0" fieldPosition="0">
        <references count="1">
          <reference field="9" count="1" selected="0">
            <x v="0"/>
          </reference>
        </references>
      </pivotArea>
    </chartFormat>
    <chartFormat chart="0" format="14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</pivotTableDefinition>
</file>

<file path=xl/pivotTables/pivotTable4.xml><?xml version="1.0" encoding="utf-8"?>
<pivotTableDefinition xmlns="http://schemas.openxmlformats.org/spreadsheetml/2006/main" name="Pivottabel3" cacheId="1" applyNumberFormats="0" applyBorderFormats="0" applyFontFormats="0" applyPatternFormats="0" applyAlignmentFormats="0" applyWidthHeightFormats="1" dataCaption="Værdier" updatedVersion="3" minRefreshableVersion="3" showCalcMbrs="0" useAutoFormatting="1" itemPrintTitles="1" createdVersion="3" indent="0" outline="1" outlineData="1" multipleFieldFilters="0" chartFormat="1">
  <location ref="A1:D8" firstHeaderRow="1" firstDataRow="2" firstDataCol="1"/>
  <pivotFields count="16">
    <pivotField showAll="0"/>
    <pivotField showAll="0"/>
    <pivotField showAll="0"/>
    <pivotField axis="axisCol" showAll="0">
      <items count="3">
        <item x="0"/>
        <item x="1"/>
        <item t="default"/>
      </items>
    </pivotField>
    <pivotField numFmtId="164" showAll="0"/>
    <pivotField numFmtId="14" showAll="0"/>
    <pivotField numFmtId="164" showAll="0"/>
    <pivotField showAll="0"/>
    <pivotField axis="axisRow" showAll="0" sortType="descending">
      <items count="6">
        <item x="0"/>
        <item x="4"/>
        <item x="1"/>
        <item x="3"/>
        <item x="2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showAll="0"/>
    <pivotField showAll="0"/>
    <pivotField numFmtId="165" showAll="0" defaultSubtotal="0"/>
    <pivotField numFmtId="165" showAll="0"/>
    <pivotField numFmtId="165" showAll="0"/>
    <pivotField dataField="1" numFmtId="165" showAll="0"/>
  </pivotFields>
  <rowFields count="1">
    <field x="8"/>
  </rowFields>
  <rowItems count="6">
    <i>
      <x v="2"/>
    </i>
    <i>
      <x v="4"/>
    </i>
    <i>
      <x/>
    </i>
    <i>
      <x v="3"/>
    </i>
    <i>
      <x v="1"/>
    </i>
    <i t="grand">
      <x/>
    </i>
  </rowItems>
  <colFields count="1">
    <field x="3"/>
  </colFields>
  <colItems count="3">
    <i>
      <x/>
    </i>
    <i>
      <x v="1"/>
    </i>
    <i t="grand">
      <x/>
    </i>
  </colItems>
  <dataFields count="1">
    <dataField name="Sum af Løn" fld="15" baseField="0" baseItem="0" numFmtId="166"/>
  </dataFields>
  <formats count="1">
    <format dxfId="11">
      <pivotArea outline="0" collapsedLevelsAreSubtotals="1" fieldPosition="0"/>
    </format>
  </formats>
  <chartFormats count="3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2">
          <reference field="4294967294" count="1" selected="0">
            <x v="0"/>
          </reference>
          <reference field="3" count="1" selected="0">
            <x v="1"/>
          </reference>
        </references>
      </pivotArea>
    </chartFormat>
    <chartFormat chart="0" format="2" series="1">
      <pivotArea type="data" outline="0" fieldPosition="0">
        <references count="2">
          <reference field="4294967294" count="1" selected="0">
            <x v="0"/>
          </reference>
          <reference field="3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</pivotTableDefinition>
</file>

<file path=xl/pivotTables/pivotTable5.xml><?xml version="1.0" encoding="utf-8"?>
<pivotTableDefinition xmlns="http://schemas.openxmlformats.org/spreadsheetml/2006/main" name="Pivottabel5" cacheId="1" applyNumberFormats="0" applyBorderFormats="0" applyFontFormats="0" applyPatternFormats="0" applyAlignmentFormats="0" applyWidthHeightFormats="1" dataCaption="Værdier" updatedVersion="3" minRefreshableVersion="3" showCalcMbrs="0" useAutoFormatting="1" itemPrintTitles="1" createdVersion="3" indent="0" outline="1" outlineData="1" multipleFieldFilters="0" chartFormat="1">
  <location ref="A1:B14" firstHeaderRow="1" firstDataRow="1" firstDataCol="1"/>
  <pivotFields count="16">
    <pivotField showAll="0"/>
    <pivotField showAll="0"/>
    <pivotField showAll="0"/>
    <pivotField axis="axisRow" showAll="0">
      <items count="3">
        <item x="0"/>
        <item x="1"/>
        <item t="default"/>
      </items>
    </pivotField>
    <pivotField axis="axisRow" numFmtId="164" showAll="0" sortType="ascending">
      <items count="9">
        <item x="0"/>
        <item x="7"/>
        <item x="1"/>
        <item x="2"/>
        <item x="3"/>
        <item x="4"/>
        <item x="5"/>
        <item x="6"/>
        <item t="default"/>
      </items>
    </pivotField>
    <pivotField numFmtId="14" showAll="0"/>
    <pivotField numFmtId="164" showAll="0"/>
    <pivotField showAll="0"/>
    <pivotField axis="axisRow" showAll="0">
      <items count="6">
        <item h="1" x="0"/>
        <item h="1" x="4"/>
        <item x="1"/>
        <item h="1" x="3"/>
        <item h="1" x="2"/>
        <item t="default"/>
      </items>
    </pivotField>
    <pivotField showAll="0"/>
    <pivotField showAll="0"/>
    <pivotField showAll="0"/>
    <pivotField numFmtId="165" showAll="0" defaultSubtotal="0"/>
    <pivotField numFmtId="165" showAll="0"/>
    <pivotField numFmtId="165" showAll="0"/>
    <pivotField dataField="1" numFmtId="165" showAll="0"/>
  </pivotFields>
  <rowFields count="3">
    <field x="8"/>
    <field x="3"/>
    <field x="4"/>
  </rowFields>
  <rowItems count="13">
    <i>
      <x v="2"/>
    </i>
    <i r="1">
      <x/>
    </i>
    <i r="2">
      <x v="4"/>
    </i>
    <i r="2">
      <x v="5"/>
    </i>
    <i r="2">
      <x v="6"/>
    </i>
    <i r="2">
      <x v="7"/>
    </i>
    <i r="1">
      <x v="1"/>
    </i>
    <i r="2">
      <x v="2"/>
    </i>
    <i r="2">
      <x v="4"/>
    </i>
    <i r="2">
      <x v="5"/>
    </i>
    <i r="2">
      <x v="6"/>
    </i>
    <i r="2">
      <x v="7"/>
    </i>
    <i t="grand">
      <x/>
    </i>
  </rowItems>
  <colItems count="1">
    <i/>
  </colItems>
  <dataFields count="1">
    <dataField name="Sum af Løn" fld="15" baseField="0" baseItem="0" numFmtId="166"/>
  </dataFields>
  <formats count="1">
    <format dxfId="10">
      <pivotArea outline="0" collapsedLevelsAreSubtotals="1" fieldPosition="0"/>
    </format>
  </formats>
  <chartFormats count="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</pivotTableDefinition>
</file>

<file path=xl/pivotTables/pivotTable6.xml><?xml version="1.0" encoding="utf-8"?>
<pivotTableDefinition xmlns="http://schemas.openxmlformats.org/spreadsheetml/2006/main" name="Pivottabel9" cacheId="0" applyNumberFormats="0" applyBorderFormats="0" applyFontFormats="0" applyPatternFormats="0" applyAlignmentFormats="0" applyWidthHeightFormats="1" dataCaption="Værdier" updatedVersion="3" minRefreshableVersion="3" showCalcMbrs="0" useAutoFormatting="1" itemPrintTitles="1" createdVersion="3" indent="0" outline="1" outlineData="1" multipleFieldFilters="0" chartFormat="1">
  <location ref="A24:D32" firstHeaderRow="1" firstDataRow="2" firstDataCol="1"/>
  <pivotFields count="9">
    <pivotField showAll="0"/>
    <pivotField showAll="0"/>
    <pivotField dataField="1" showAll="0"/>
    <pivotField axis="axisCol" showAll="0">
      <items count="3">
        <item x="0"/>
        <item x="1"/>
        <item t="default"/>
      </items>
    </pivotField>
    <pivotField axis="axisRow" numFmtId="164" showAll="0">
      <items count="9">
        <item x="0"/>
        <item x="1"/>
        <item x="2"/>
        <item x="3"/>
        <item x="4"/>
        <item x="5"/>
        <item x="6"/>
        <item x="7"/>
        <item t="default"/>
      </items>
    </pivotField>
    <pivotField numFmtId="14" showAll="0"/>
    <pivotField numFmtId="164" showAll="0"/>
    <pivotField showAll="0"/>
    <pivotField axis="axisRow" showAll="0">
      <items count="6">
        <item h="1" x="0"/>
        <item h="1" x="4"/>
        <item x="1"/>
        <item h="1" x="3"/>
        <item h="1" x="2"/>
        <item t="default"/>
      </items>
    </pivotField>
  </pivotFields>
  <rowFields count="2">
    <field x="8"/>
    <field x="4"/>
  </rowFields>
  <rowItems count="7">
    <i>
      <x v="2"/>
    </i>
    <i r="1">
      <x v="1"/>
    </i>
    <i r="1">
      <x v="3"/>
    </i>
    <i r="1">
      <x v="4"/>
    </i>
    <i r="1">
      <x v="5"/>
    </i>
    <i r="1">
      <x v="6"/>
    </i>
    <i t="grand">
      <x/>
    </i>
  </rowItems>
  <colFields count="1">
    <field x="3"/>
  </colFields>
  <colItems count="3">
    <i>
      <x/>
    </i>
    <i>
      <x v="1"/>
    </i>
    <i t="grand">
      <x/>
    </i>
  </colItems>
  <dataFields count="1">
    <dataField name="Antal af CPR" fld="2" subtotal="count" baseField="0" baseItem="0"/>
  </dataFields>
  <chartFormats count="2">
    <chartFormat chart="0" format="4" series="1">
      <pivotArea type="data" outline="0" fieldPosition="0">
        <references count="2">
          <reference field="4294967294" count="1" selected="0">
            <x v="0"/>
          </reference>
          <reference field="3" count="1" selected="0">
            <x v="0"/>
          </reference>
        </references>
      </pivotArea>
    </chartFormat>
    <chartFormat chart="0" format="5" series="1">
      <pivotArea type="data" outline="0" fieldPosition="0">
        <references count="2">
          <reference field="4294967294" count="1" selected="0">
            <x v="0"/>
          </reference>
          <reference field="3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</pivotTableDefinition>
</file>

<file path=xl/pivotTables/pivotTable7.xml><?xml version="1.0" encoding="utf-8"?>
<pivotTableDefinition xmlns="http://schemas.openxmlformats.org/spreadsheetml/2006/main" name="Pivottabel4" cacheId="0" applyNumberFormats="0" applyBorderFormats="0" applyFontFormats="0" applyPatternFormats="0" applyAlignmentFormats="0" applyWidthHeightFormats="1" dataCaption="Værdier" updatedVersion="3" minRefreshableVersion="3" showCalcMbrs="0" useAutoFormatting="1" itemPrintTitles="1" createdVersion="3" indent="0" outline="1" outlineData="1" multipleFieldFilters="0" chartFormat="2">
  <location ref="A1:B8" firstHeaderRow="1" firstDataRow="1" firstDataCol="1"/>
  <pivotFields count="9">
    <pivotField showAll="0"/>
    <pivotField showAll="0"/>
    <pivotField dataField="1" showAll="0"/>
    <pivotField showAll="0"/>
    <pivotField axis="axisRow" numFmtId="164" showAll="0" sortType="ascending">
      <items count="9">
        <item x="0"/>
        <item x="7"/>
        <item x="1"/>
        <item x="2"/>
        <item x="3"/>
        <item x="4"/>
        <item x="5"/>
        <item x="6"/>
        <item t="default"/>
      </items>
    </pivotField>
    <pivotField numFmtId="14" showAll="0"/>
    <pivotField numFmtId="164" showAll="0"/>
    <pivotField showAll="0"/>
    <pivotField axis="axisRow" showAll="0">
      <items count="6">
        <item h="1" x="0"/>
        <item h="1" x="4"/>
        <item x="1"/>
        <item h="1" x="3"/>
        <item h="1" x="2"/>
        <item t="default"/>
      </items>
    </pivotField>
  </pivotFields>
  <rowFields count="2">
    <field x="8"/>
    <field x="4"/>
  </rowFields>
  <rowItems count="7">
    <i>
      <x v="2"/>
    </i>
    <i r="1">
      <x v="2"/>
    </i>
    <i r="1">
      <x v="4"/>
    </i>
    <i r="1">
      <x v="5"/>
    </i>
    <i r="1">
      <x v="6"/>
    </i>
    <i r="1">
      <x v="7"/>
    </i>
    <i t="grand">
      <x/>
    </i>
  </rowItems>
  <colItems count="1">
    <i/>
  </colItems>
  <dataFields count="1">
    <dataField name="Antal af CPR" fld="2" subtotal="count" baseField="0" baseItem="0"/>
  </dataFields>
  <chartFormats count="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</pivotTableDefinition>
</file>

<file path=xl/pivotTables/pivotTable8.xml><?xml version="1.0" encoding="utf-8"?>
<pivotTableDefinition xmlns="http://schemas.openxmlformats.org/spreadsheetml/2006/main" name="Pivottabel1" cacheId="1" applyNumberFormats="0" applyBorderFormats="0" applyFontFormats="0" applyPatternFormats="0" applyAlignmentFormats="0" applyWidthHeightFormats="1" dataCaption="Værdier" updatedVersion="3" minRefreshableVersion="3" showCalcMbrs="0" useAutoFormatting="1" itemPrintTitles="1" createdVersion="3" indent="0" outline="1" outlineData="1" multipleFieldFilters="0" chartFormat="1">
  <location ref="A1:D8" firstHeaderRow="1" firstDataRow="2" firstDataCol="1"/>
  <pivotFields count="16">
    <pivotField showAll="0"/>
    <pivotField showAll="0"/>
    <pivotField dataField="1" showAll="0"/>
    <pivotField axis="axisCol" showAll="0">
      <items count="3">
        <item x="0"/>
        <item x="1"/>
        <item t="default"/>
      </items>
    </pivotField>
    <pivotField numFmtId="164" showAll="0"/>
    <pivotField numFmtId="14" showAll="0"/>
    <pivotField numFmtId="164" showAll="0"/>
    <pivotField showAll="0"/>
    <pivotField axis="axisRow" showAll="0" sortType="descending">
      <items count="6">
        <item x="0"/>
        <item x="4"/>
        <item x="1"/>
        <item x="3"/>
        <item x="2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showAll="0"/>
    <pivotField showAll="0"/>
    <pivotField numFmtId="165" showAll="0" defaultSubtotal="0"/>
    <pivotField numFmtId="165" showAll="0"/>
    <pivotField numFmtId="165" showAll="0"/>
    <pivotField numFmtId="165" showAll="0"/>
  </pivotFields>
  <rowFields count="1">
    <field x="8"/>
  </rowFields>
  <rowItems count="6">
    <i>
      <x v="2"/>
    </i>
    <i>
      <x v="4"/>
    </i>
    <i>
      <x v="3"/>
    </i>
    <i>
      <x/>
    </i>
    <i>
      <x v="1"/>
    </i>
    <i t="grand">
      <x/>
    </i>
  </rowItems>
  <colFields count="1">
    <field x="3"/>
  </colFields>
  <colItems count="3">
    <i>
      <x/>
    </i>
    <i>
      <x v="1"/>
    </i>
    <i t="grand">
      <x/>
    </i>
  </colItems>
  <dataFields count="1">
    <dataField name="Antal af CPR" fld="2" subtotal="count" baseField="0" baseItem="0"/>
  </dataFields>
  <chartFormats count="3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2">
          <reference field="4294967294" count="1" selected="0">
            <x v="0"/>
          </reference>
          <reference field="3" count="1" selected="0">
            <x v="1"/>
          </reference>
        </references>
      </pivotArea>
    </chartFormat>
    <chartFormat chart="0" format="2" series="1">
      <pivotArea type="data" outline="0" fieldPosition="0">
        <references count="2">
          <reference field="4294967294" count="1" selected="0">
            <x v="0"/>
          </reference>
          <reference field="3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</pivotTableDefinition>
</file>

<file path=xl/pivotTables/pivotTable9.xml><?xml version="1.0" encoding="utf-8"?>
<pivotTableDefinition xmlns="http://schemas.openxmlformats.org/spreadsheetml/2006/main" name="Pivottabel2" cacheId="1" applyNumberFormats="0" applyBorderFormats="0" applyFontFormats="0" applyPatternFormats="0" applyAlignmentFormats="0" applyWidthHeightFormats="1" dataCaption="Værdier" updatedVersion="3" minRefreshableVersion="3" showCalcMbrs="0" useAutoFormatting="1" itemPrintTitles="1" createdVersion="3" indent="0" outline="1" outlineData="1" multipleFieldFilters="0" chartFormat="1">
  <location ref="A1:B34" firstHeaderRow="1" firstDataRow="1" firstDataCol="1"/>
  <pivotFields count="16">
    <pivotField showAll="0"/>
    <pivotField showAll="0"/>
    <pivotField dataField="1" showAll="0"/>
    <pivotField showAll="0"/>
    <pivotField numFmtId="164" showAll="0"/>
    <pivotField numFmtId="14" showAll="0"/>
    <pivotField numFmtId="164" showAll="0"/>
    <pivotField axis="axisRow" showAll="0" sortType="ascending">
      <items count="8">
        <item x="1"/>
        <item x="4"/>
        <item x="5"/>
        <item x="0"/>
        <item x="2"/>
        <item x="3"/>
        <item x="6"/>
        <item t="default"/>
      </items>
    </pivotField>
    <pivotField axis="axisRow" showAll="0" sortType="ascending">
      <items count="6">
        <item x="0"/>
        <item x="4"/>
        <item x="1"/>
        <item x="3"/>
        <item x="2"/>
        <item t="default"/>
      </items>
    </pivotField>
    <pivotField showAll="0"/>
    <pivotField showAll="0"/>
    <pivotField showAll="0"/>
    <pivotField numFmtId="165" showAll="0" defaultSubtotal="0"/>
    <pivotField numFmtId="165" showAll="0"/>
    <pivotField numFmtId="165" showAll="0"/>
    <pivotField numFmtId="165" showAll="0"/>
  </pivotFields>
  <rowFields count="2">
    <field x="8"/>
    <field x="7"/>
  </rowFields>
  <rowItems count="33">
    <i>
      <x/>
    </i>
    <i r="1">
      <x/>
    </i>
    <i r="1">
      <x v="1"/>
    </i>
    <i r="1">
      <x v="2"/>
    </i>
    <i r="1">
      <x v="3"/>
    </i>
    <i r="1">
      <x v="4"/>
    </i>
    <i>
      <x v="1"/>
    </i>
    <i r="1">
      <x/>
    </i>
    <i r="1">
      <x v="2"/>
    </i>
    <i r="1">
      <x v="3"/>
    </i>
    <i>
      <x v="2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>
      <x v="3"/>
    </i>
    <i r="1">
      <x/>
    </i>
    <i r="1">
      <x v="1"/>
    </i>
    <i r="1">
      <x v="2"/>
    </i>
    <i r="1">
      <x v="3"/>
    </i>
    <i r="1">
      <x v="4"/>
    </i>
    <i r="1">
      <x v="5"/>
    </i>
    <i>
      <x v="4"/>
    </i>
    <i r="1">
      <x/>
    </i>
    <i r="1">
      <x v="1"/>
    </i>
    <i r="1">
      <x v="2"/>
    </i>
    <i r="1">
      <x v="3"/>
    </i>
    <i r="1">
      <x v="4"/>
    </i>
    <i r="1">
      <x v="5"/>
    </i>
    <i t="grand">
      <x/>
    </i>
  </rowItems>
  <colItems count="1">
    <i/>
  </colItems>
  <dataFields count="1">
    <dataField name="Antal af CPR" fld="2" subtotal="count" baseField="0" baseItem="0"/>
  </dataFields>
  <chartFormats count="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3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4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ivotTable" Target="../pivotTables/pivotTable4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ivotTable" Target="../pivotTables/pivotTable5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ivotTable" Target="../pivotTables/pivotTable7.xml"/><Relationship Id="rId1" Type="http://schemas.openxmlformats.org/officeDocument/2006/relationships/pivotTable" Target="../pivotTables/pivotTable6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ivotTable" Target="../pivotTables/pivotTable8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ivotTable" Target="../pivotTables/pivotTable9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ivotTable" Target="../pivotTables/pivotTable10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ivotTable" Target="../pivotTables/pivotTable12.xml"/><Relationship Id="rId1" Type="http://schemas.openxmlformats.org/officeDocument/2006/relationships/pivotTable" Target="../pivotTables/pivotTable1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3"/>
  <sheetViews>
    <sheetView workbookViewId="0">
      <selection activeCell="B1" sqref="B1"/>
    </sheetView>
  </sheetViews>
  <sheetFormatPr defaultRowHeight="15"/>
  <cols>
    <col min="1" max="1" width="11.5703125" bestFit="1" customWidth="1"/>
    <col min="2" max="3" width="12.140625" bestFit="1" customWidth="1"/>
  </cols>
  <sheetData>
    <row r="1" spans="1:4" s="11" customFormat="1" ht="15.75">
      <c r="A1" s="10">
        <f>Persondata!A1</f>
        <v>39758</v>
      </c>
      <c r="B1" s="11" t="s">
        <v>293</v>
      </c>
    </row>
    <row r="2" spans="1:4">
      <c r="A2" s="12" t="str">
        <f>Persondata!J1</f>
        <v>Stilling</v>
      </c>
      <c r="B2" s="12" t="str">
        <f>Persondata!O1</f>
        <v>Grundløn</v>
      </c>
      <c r="C2" s="12" t="str">
        <f>Persondata!P1</f>
        <v>Anc.tillæg</v>
      </c>
    </row>
    <row r="3" spans="1:4">
      <c r="A3" s="13" t="s">
        <v>22</v>
      </c>
      <c r="B3" s="14">
        <v>28547.25</v>
      </c>
      <c r="C3" s="14">
        <v>1423.23</v>
      </c>
      <c r="D3" s="15"/>
    </row>
    <row r="4" spans="1:4">
      <c r="A4" s="13" t="s">
        <v>43</v>
      </c>
      <c r="B4" s="14">
        <v>45489.5</v>
      </c>
      <c r="C4" s="14">
        <v>2104.56</v>
      </c>
      <c r="D4" s="15"/>
    </row>
    <row r="5" spans="1:4">
      <c r="A5" s="13" t="s">
        <v>26</v>
      </c>
      <c r="B5" s="14">
        <v>29652.35</v>
      </c>
      <c r="C5" s="14">
        <v>1556.75</v>
      </c>
      <c r="D5" s="15"/>
    </row>
    <row r="6" spans="1:4">
      <c r="A6" s="13" t="s">
        <v>39</v>
      </c>
      <c r="B6" s="14">
        <v>19299.75</v>
      </c>
      <c r="C6" s="14">
        <v>98.56</v>
      </c>
      <c r="D6" s="15"/>
    </row>
    <row r="7" spans="1:4">
      <c r="A7" s="13" t="s">
        <v>17</v>
      </c>
      <c r="B7" s="14">
        <v>26889.45</v>
      </c>
      <c r="C7" s="14">
        <v>1356.23</v>
      </c>
      <c r="D7" s="15"/>
    </row>
    <row r="10" spans="1:4" ht="15.75">
      <c r="A10" s="12" t="s">
        <v>96</v>
      </c>
      <c r="B10" s="16" t="s">
        <v>97</v>
      </c>
      <c r="D10" s="17"/>
    </row>
    <row r="11" spans="1:4">
      <c r="A11" s="13" t="s">
        <v>30</v>
      </c>
      <c r="B11" s="14">
        <v>1200</v>
      </c>
    </row>
    <row r="12" spans="1:4">
      <c r="A12" s="13" t="s">
        <v>44</v>
      </c>
      <c r="B12" s="14">
        <v>1100</v>
      </c>
    </row>
    <row r="13" spans="1:4">
      <c r="A13" s="13" t="s">
        <v>18</v>
      </c>
      <c r="B13" s="14">
        <v>700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Q327"/>
  <sheetViews>
    <sheetView tabSelected="1"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D1" sqref="D1"/>
    </sheetView>
  </sheetViews>
  <sheetFormatPr defaultRowHeight="15"/>
  <cols>
    <col min="1" max="1" width="10.7109375" style="8" customWidth="1"/>
    <col min="2" max="2" width="13.42578125" style="26" bestFit="1" customWidth="1"/>
    <col min="3" max="3" width="14.7109375" style="8" bestFit="1" customWidth="1"/>
    <col min="4" max="4" width="11.7109375" style="26" bestFit="1" customWidth="1"/>
    <col min="5" max="5" width="9.5703125" style="8" bestFit="1" customWidth="1"/>
    <col min="6" max="6" width="10.7109375" style="8" bestFit="1" customWidth="1"/>
    <col min="7" max="7" width="11.28515625" style="8" bestFit="1" customWidth="1"/>
    <col min="8" max="8" width="10" style="8" bestFit="1" customWidth="1"/>
    <col min="9" max="9" width="14.5703125" style="9" bestFit="1" customWidth="1"/>
    <col min="10" max="10" width="11.85546875" style="8" bestFit="1" customWidth="1"/>
    <col min="11" max="13" width="10.28515625" style="38" bestFit="1" customWidth="1"/>
    <col min="14" max="14" width="11.140625" style="8" customWidth="1"/>
    <col min="15" max="15" width="14.28515625" style="8" bestFit="1" customWidth="1"/>
    <col min="16" max="16" width="14.7109375" style="8" bestFit="1" customWidth="1"/>
    <col min="17" max="17" width="12.140625" style="8" bestFit="1" customWidth="1"/>
    <col min="18" max="16384" width="9.140625" style="8"/>
  </cols>
  <sheetData>
    <row r="1" spans="1:17" s="31" customFormat="1">
      <c r="A1" s="27">
        <v>39758</v>
      </c>
      <c r="B1" s="28" t="s">
        <v>0</v>
      </c>
      <c r="C1" s="29" t="s">
        <v>1</v>
      </c>
      <c r="D1" s="28" t="s">
        <v>303</v>
      </c>
      <c r="E1" s="29" t="s">
        <v>2</v>
      </c>
      <c r="F1" s="29" t="s">
        <v>3</v>
      </c>
      <c r="G1" s="29" t="s">
        <v>4</v>
      </c>
      <c r="H1" s="29" t="s">
        <v>5</v>
      </c>
      <c r="I1" s="30" t="s">
        <v>6</v>
      </c>
      <c r="J1" s="29" t="s">
        <v>7</v>
      </c>
      <c r="K1" s="29" t="s">
        <v>8</v>
      </c>
      <c r="L1" s="29" t="s">
        <v>9</v>
      </c>
      <c r="M1" s="29" t="s">
        <v>10</v>
      </c>
      <c r="N1" s="30" t="s">
        <v>107</v>
      </c>
      <c r="O1" s="29" t="s">
        <v>11</v>
      </c>
      <c r="P1" s="29" t="s">
        <v>12</v>
      </c>
      <c r="Q1" s="29" t="s">
        <v>13</v>
      </c>
    </row>
    <row r="2" spans="1:17">
      <c r="A2" s="24"/>
      <c r="B2" s="33" t="s">
        <v>154</v>
      </c>
      <c r="C2" s="32" t="s">
        <v>137</v>
      </c>
      <c r="D2" s="34" t="s">
        <v>282</v>
      </c>
      <c r="E2" s="2" t="str">
        <f t="shared" ref="E2:E33" si="0">IF(MOD(RIGHT(D2,1),2)=1,"mand","kvinde")</f>
        <v>kvinde</v>
      </c>
      <c r="F2" s="3">
        <f t="shared" ref="F2:F33" ca="1" si="1">ROUNDDOWN((TODAY()-CONCATENATE(LEFT(LEFT(D2,6),2),"-",RIGHT(LEFT(LEFT(D2,6),4),2),"-",RIGHT(LEFT(D2,6),2)))/365.24,0)</f>
        <v>53</v>
      </c>
      <c r="G2" s="35">
        <v>32905</v>
      </c>
      <c r="H2" s="5">
        <f t="shared" ref="H2:H33" si="2">TRUNC(($A$1-G2)/365.24,0)</f>
        <v>18</v>
      </c>
      <c r="I2" s="6">
        <f t="shared" ref="I2:I33" si="3">TRUNC(H2/5,0)</f>
        <v>3</v>
      </c>
      <c r="J2" s="1" t="s">
        <v>22</v>
      </c>
      <c r="K2" s="37"/>
      <c r="L2" s="37"/>
      <c r="M2" s="37"/>
      <c r="N2" s="7">
        <f>IF(K2="A",Løndata!$B$11,IF(K2="B",Løndata!$B$12,IF(K2="C",Løndata!$B$13,0)))+IF(L2="A",Løndata!$B$11,IF(L2="B",Løndata!$B$12,IF(L2="C",Løndata!$B$13,0)))+IF(M2="A",Løndata!$B$11,IF(M2="B",Løndata!$B$12,IF(M2="C",Løndata!$B$13,0)))</f>
        <v>0</v>
      </c>
      <c r="O2" s="7">
        <f>IF(J2="Leder",Løndata!B$4,IF(J2="Adm.",Løndata!B$3,IF(J2="Ren.",Løndata!B$6,IF(J2="Tekn.",Løndata!B$7,Løndata!B$5))))</f>
        <v>28547.25</v>
      </c>
      <c r="P2" s="7">
        <f>IF(O2="Leder",Løndata!C$4,IF(O2="Adm.",Løndata!C$3,IF(O2="Ren.",Løndata!C$6,IF(O2="Tekn.",Løndata!C$7,Løndata!C$5))))*I2</f>
        <v>4670.25</v>
      </c>
      <c r="Q2" s="7">
        <f t="shared" ref="Q2:Q33" si="4">SUM(N2:P2)</f>
        <v>33217.5</v>
      </c>
    </row>
    <row r="3" spans="1:17">
      <c r="A3" s="24"/>
      <c r="B3" s="33" t="s">
        <v>136</v>
      </c>
      <c r="C3" s="32" t="s">
        <v>137</v>
      </c>
      <c r="D3" s="34" t="s">
        <v>277</v>
      </c>
      <c r="E3" s="2" t="str">
        <f t="shared" si="0"/>
        <v>kvinde</v>
      </c>
      <c r="F3" s="3">
        <f t="shared" ca="1" si="1"/>
        <v>55</v>
      </c>
      <c r="G3" s="35">
        <v>38412</v>
      </c>
      <c r="H3" s="5">
        <f t="shared" si="2"/>
        <v>3</v>
      </c>
      <c r="I3" s="6">
        <f t="shared" si="3"/>
        <v>0</v>
      </c>
      <c r="J3" s="1" t="s">
        <v>26</v>
      </c>
      <c r="K3" s="37"/>
      <c r="L3" s="37" t="s">
        <v>106</v>
      </c>
      <c r="M3" s="37"/>
      <c r="N3" s="7">
        <f>IF(K3="A",Løndata!$B$11,IF(K3="B",Løndata!$B$12,IF(K3="C",Løndata!$B$13,0)))+IF(L3="A",Løndata!$B$11,IF(L3="B",Løndata!$B$12,IF(L3="C",Løndata!$B$13,0)))+IF(M3="A",Løndata!$B$11,IF(M3="B",Løndata!$B$12,IF(M3="C",Løndata!$B$13,0)))</f>
        <v>1100</v>
      </c>
      <c r="O3" s="7">
        <f>IF(J3="Leder",Løndata!B$4,IF(J3="Adm.",Løndata!B$3,IF(J3="Ren.",Løndata!B$6,IF(J3="Tekn.",Løndata!B$7,Løndata!B$5))))</f>
        <v>29652.35</v>
      </c>
      <c r="P3" s="7">
        <f>IF(O3="Leder",Løndata!C$4,IF(O3="Adm.",Løndata!C$3,IF(O3="Ren.",Løndata!C$6,IF(O3="Tekn.",Løndata!C$7,Løndata!C$5))))*I3</f>
        <v>0</v>
      </c>
      <c r="Q3" s="7">
        <f t="shared" si="4"/>
        <v>30752.35</v>
      </c>
    </row>
    <row r="4" spans="1:17">
      <c r="A4" s="24"/>
      <c r="B4" s="33" t="s">
        <v>110</v>
      </c>
      <c r="C4" s="32" t="s">
        <v>200</v>
      </c>
      <c r="D4" s="34" t="s">
        <v>76</v>
      </c>
      <c r="E4" s="2" t="str">
        <f t="shared" si="0"/>
        <v>kvinde</v>
      </c>
      <c r="F4" s="3">
        <f t="shared" ca="1" si="1"/>
        <v>48</v>
      </c>
      <c r="G4" s="35">
        <v>30713</v>
      </c>
      <c r="H4" s="5">
        <f t="shared" si="2"/>
        <v>24</v>
      </c>
      <c r="I4" s="6">
        <f t="shared" si="3"/>
        <v>4</v>
      </c>
      <c r="J4" s="1" t="s">
        <v>26</v>
      </c>
      <c r="K4" s="37"/>
      <c r="L4" s="37"/>
      <c r="M4" s="37" t="s">
        <v>48</v>
      </c>
      <c r="N4" s="7">
        <f>IF(K4="A",Løndata!$B$11,IF(K4="B",Løndata!$B$12,IF(K4="C",Løndata!$B$13,0)))+IF(L4="A",Løndata!$B$11,IF(L4="B",Løndata!$B$12,IF(L4="C",Løndata!$B$13,0)))+IF(M4="A",Løndata!$B$11,IF(M4="B",Løndata!$B$12,IF(M4="C",Løndata!$B$13,0)))</f>
        <v>700</v>
      </c>
      <c r="O4" s="7">
        <f>IF(J4="Leder",Løndata!B$4,IF(J4="Adm.",Løndata!B$3,IF(J4="Ren.",Løndata!B$6,IF(J4="Tekn.",Løndata!B$7,Løndata!B$5))))</f>
        <v>29652.35</v>
      </c>
      <c r="P4" s="7">
        <f>IF(O4="Leder",Løndata!C$4,IF(O4="Adm.",Løndata!C$3,IF(O4="Ren.",Løndata!C$6,IF(O4="Tekn.",Løndata!C$7,Løndata!C$5))))*I4</f>
        <v>6227</v>
      </c>
      <c r="Q4" s="7">
        <f t="shared" si="4"/>
        <v>36579.35</v>
      </c>
    </row>
    <row r="5" spans="1:17">
      <c r="A5" s="24"/>
      <c r="B5" s="25" t="s">
        <v>14</v>
      </c>
      <c r="C5" s="1" t="s">
        <v>15</v>
      </c>
      <c r="D5" s="25" t="s">
        <v>16</v>
      </c>
      <c r="E5" s="2" t="str">
        <f t="shared" si="0"/>
        <v>kvinde</v>
      </c>
      <c r="F5" s="3">
        <f t="shared" ca="1" si="1"/>
        <v>49</v>
      </c>
      <c r="G5" s="4">
        <v>30042</v>
      </c>
      <c r="H5" s="5">
        <f t="shared" si="2"/>
        <v>26</v>
      </c>
      <c r="I5" s="6">
        <f t="shared" si="3"/>
        <v>5</v>
      </c>
      <c r="J5" s="1" t="s">
        <v>17</v>
      </c>
      <c r="K5" s="37"/>
      <c r="L5" s="37"/>
      <c r="M5" s="37"/>
      <c r="N5" s="7">
        <f>IF(K5="A",Løndata!$B$11,IF(K5="B",Løndata!$B$12,IF(K5="C",Løndata!$B$13,0)))+IF(L5="A",Løndata!$B$11,IF(L5="B",Løndata!$B$12,IF(L5="C",Løndata!$B$13,0)))+IF(M5="A",Løndata!$B$11,IF(M5="B",Løndata!$B$12,IF(M5="C",Løndata!$B$13,0)))</f>
        <v>0</v>
      </c>
      <c r="O5" s="7">
        <f>IF(J5="Leder",Løndata!B$4,IF(J5="Adm.",Løndata!B$3,IF(J5="Ren.",Løndata!B$6,IF(J5="Tekn.",Løndata!B$7,Løndata!B$5))))</f>
        <v>26889.45</v>
      </c>
      <c r="P5" s="7">
        <f>IF(O5="Leder",Løndata!C$4,IF(O5="Adm.",Løndata!C$3,IF(O5="Ren.",Løndata!C$6,IF(O5="Tekn.",Løndata!C$7,Løndata!C$5))))*I5</f>
        <v>7783.75</v>
      </c>
      <c r="Q5" s="7">
        <f t="shared" si="4"/>
        <v>34673.199999999997</v>
      </c>
    </row>
    <row r="6" spans="1:17">
      <c r="A6" s="24"/>
      <c r="B6" s="25" t="s">
        <v>19</v>
      </c>
      <c r="C6" s="1" t="s">
        <v>20</v>
      </c>
      <c r="D6" s="25" t="s">
        <v>21</v>
      </c>
      <c r="E6" s="2" t="str">
        <f t="shared" si="0"/>
        <v>kvinde</v>
      </c>
      <c r="F6" s="3">
        <f t="shared" ca="1" si="1"/>
        <v>35</v>
      </c>
      <c r="G6" s="4">
        <v>38384</v>
      </c>
      <c r="H6" s="5">
        <f t="shared" si="2"/>
        <v>3</v>
      </c>
      <c r="I6" s="6">
        <f t="shared" si="3"/>
        <v>0</v>
      </c>
      <c r="J6" s="1" t="s">
        <v>22</v>
      </c>
      <c r="K6" s="37"/>
      <c r="L6" s="37"/>
      <c r="M6" s="37"/>
      <c r="N6" s="7">
        <f>IF(K6="A",Løndata!$B$11,IF(K6="B",Løndata!$B$12,IF(K6="C",Løndata!$B$13,0)))+IF(L6="A",Løndata!$B$11,IF(L6="B",Løndata!$B$12,IF(L6="C",Løndata!$B$13,0)))+IF(M6="A",Løndata!$B$11,IF(M6="B",Løndata!$B$12,IF(M6="C",Løndata!$B$13,0)))</f>
        <v>0</v>
      </c>
      <c r="O6" s="7">
        <f>IF(J6="Leder",Løndata!B$4,IF(J6="Adm.",Løndata!B$3,IF(J6="Ren.",Løndata!B$6,IF(J6="Tekn.",Løndata!B$7,Løndata!B$5))))</f>
        <v>28547.25</v>
      </c>
      <c r="P6" s="7">
        <f>IF(O6="Leder",Løndata!C$4,IF(O6="Adm.",Løndata!C$3,IF(O6="Ren.",Løndata!C$6,IF(O6="Tekn.",Løndata!C$7,Løndata!C$5))))*I6</f>
        <v>0</v>
      </c>
      <c r="Q6" s="7">
        <f t="shared" si="4"/>
        <v>28547.25</v>
      </c>
    </row>
    <row r="7" spans="1:17">
      <c r="A7" s="24"/>
      <c r="B7" s="34" t="s">
        <v>123</v>
      </c>
      <c r="C7" s="32" t="s">
        <v>124</v>
      </c>
      <c r="D7" s="34" t="s">
        <v>275</v>
      </c>
      <c r="E7" s="2" t="str">
        <f t="shared" si="0"/>
        <v>kvinde</v>
      </c>
      <c r="F7" s="3">
        <f t="shared" ca="1" si="1"/>
        <v>56</v>
      </c>
      <c r="G7" s="35">
        <v>36404</v>
      </c>
      <c r="H7" s="5">
        <f t="shared" si="2"/>
        <v>9</v>
      </c>
      <c r="I7" s="6">
        <f t="shared" si="3"/>
        <v>1</v>
      </c>
      <c r="J7" s="1" t="s">
        <v>39</v>
      </c>
      <c r="K7" s="37"/>
      <c r="L7" s="37"/>
      <c r="M7" s="37"/>
      <c r="N7" s="7">
        <f>IF(K7="A",Løndata!$B$11,IF(K7="B",Løndata!$B$12,IF(K7="C",Løndata!$B$13,0)))+IF(L7="A",Løndata!$B$11,IF(L7="B",Løndata!$B$12,IF(L7="C",Løndata!$B$13,0)))+IF(M7="A",Løndata!$B$11,IF(M7="B",Løndata!$B$12,IF(M7="C",Løndata!$B$13,0)))</f>
        <v>0</v>
      </c>
      <c r="O7" s="7">
        <f>IF(J7="Leder",Løndata!B$4,IF(J7="Adm.",Løndata!B$3,IF(J7="Ren.",Løndata!B$6,IF(J7="Tekn.",Løndata!B$7,Løndata!B$5))))</f>
        <v>19299.75</v>
      </c>
      <c r="P7" s="7">
        <f>IF(O7="Leder",Løndata!C$4,IF(O7="Adm.",Løndata!C$3,IF(O7="Ren.",Løndata!C$6,IF(O7="Tekn.",Løndata!C$7,Løndata!C$5))))*I7</f>
        <v>1556.75</v>
      </c>
      <c r="Q7" s="7">
        <f t="shared" si="4"/>
        <v>20856.5</v>
      </c>
    </row>
    <row r="8" spans="1:17">
      <c r="A8" s="24"/>
      <c r="B8" s="25" t="s">
        <v>23</v>
      </c>
      <c r="C8" s="1" t="s">
        <v>24</v>
      </c>
      <c r="D8" s="25" t="s">
        <v>25</v>
      </c>
      <c r="E8" s="2" t="str">
        <f t="shared" si="0"/>
        <v>mand</v>
      </c>
      <c r="F8" s="3">
        <f t="shared" ca="1" si="1"/>
        <v>46</v>
      </c>
      <c r="G8" s="4">
        <v>33147</v>
      </c>
      <c r="H8" s="5">
        <f t="shared" si="2"/>
        <v>18</v>
      </c>
      <c r="I8" s="6">
        <f t="shared" si="3"/>
        <v>3</v>
      </c>
      <c r="J8" s="1" t="s">
        <v>26</v>
      </c>
      <c r="K8" s="37"/>
      <c r="L8" s="37"/>
      <c r="M8" s="37"/>
      <c r="N8" s="7">
        <f>IF(K8="A",Løndata!$B$11,IF(K8="B",Løndata!$B$12,IF(K8="C",Løndata!$B$13,0)))+IF(L8="A",Løndata!$B$11,IF(L8="B",Løndata!$B$12,IF(L8="C",Løndata!$B$13,0)))+IF(M8="A",Løndata!$B$11,IF(M8="B",Løndata!$B$12,IF(M8="C",Løndata!$B$13,0)))</f>
        <v>0</v>
      </c>
      <c r="O8" s="7">
        <f>IF(J8="Leder",Løndata!B$4,IF(J8="Adm.",Løndata!B$3,IF(J8="Ren.",Løndata!B$6,IF(J8="Tekn.",Løndata!B$7,Løndata!B$5))))</f>
        <v>29652.35</v>
      </c>
      <c r="P8" s="7">
        <f>IF(O8="Leder",Løndata!C$4,IF(O8="Adm.",Løndata!C$3,IF(O8="Ren.",Løndata!C$6,IF(O8="Tekn.",Løndata!C$7,Løndata!C$5))))*I8</f>
        <v>4670.25</v>
      </c>
      <c r="Q8" s="7">
        <f t="shared" si="4"/>
        <v>34322.6</v>
      </c>
    </row>
    <row r="9" spans="1:17">
      <c r="A9" s="24"/>
      <c r="B9" s="33" t="s">
        <v>140</v>
      </c>
      <c r="C9" s="32" t="s">
        <v>141</v>
      </c>
      <c r="D9" s="34" t="s">
        <v>58</v>
      </c>
      <c r="E9" s="2" t="str">
        <f t="shared" si="0"/>
        <v>kvinde</v>
      </c>
      <c r="F9" s="3">
        <f t="shared" ca="1" si="1"/>
        <v>54</v>
      </c>
      <c r="G9" s="35">
        <v>30713</v>
      </c>
      <c r="H9" s="5">
        <f t="shared" si="2"/>
        <v>24</v>
      </c>
      <c r="I9" s="6">
        <f t="shared" si="3"/>
        <v>4</v>
      </c>
      <c r="J9" s="1" t="s">
        <v>22</v>
      </c>
      <c r="K9" s="37"/>
      <c r="L9" s="37"/>
      <c r="M9" s="37"/>
      <c r="N9" s="7">
        <f>IF(K9="A",Løndata!$B$11,IF(K9="B",Løndata!$B$12,IF(K9="C",Løndata!$B$13,0)))+IF(L9="A",Løndata!$B$11,IF(L9="B",Løndata!$B$12,IF(L9="C",Løndata!$B$13,0)))+IF(M9="A",Løndata!$B$11,IF(M9="B",Løndata!$B$12,IF(M9="C",Løndata!$B$13,0)))</f>
        <v>0</v>
      </c>
      <c r="O9" s="7">
        <f>IF(J9="Leder",Løndata!B$4,IF(J9="Adm.",Løndata!B$3,IF(J9="Ren.",Løndata!B$6,IF(J9="Tekn.",Løndata!B$7,Løndata!B$5))))</f>
        <v>28547.25</v>
      </c>
      <c r="P9" s="7">
        <f>IF(O9="Leder",Løndata!C$4,IF(O9="Adm.",Løndata!C$3,IF(O9="Ren.",Løndata!C$6,IF(O9="Tekn.",Løndata!C$7,Løndata!C$5))))*I9</f>
        <v>6227</v>
      </c>
      <c r="Q9" s="7">
        <f t="shared" si="4"/>
        <v>34774.25</v>
      </c>
    </row>
    <row r="10" spans="1:17">
      <c r="A10" s="24"/>
      <c r="B10" s="33" t="s">
        <v>31</v>
      </c>
      <c r="C10" s="32" t="s">
        <v>28</v>
      </c>
      <c r="D10" s="34" t="s">
        <v>265</v>
      </c>
      <c r="E10" s="2" t="str">
        <f t="shared" si="0"/>
        <v>mand</v>
      </c>
      <c r="F10" s="3">
        <f t="shared" ca="1" si="1"/>
        <v>47</v>
      </c>
      <c r="G10" s="35">
        <v>30348</v>
      </c>
      <c r="H10" s="5">
        <f t="shared" si="2"/>
        <v>25</v>
      </c>
      <c r="I10" s="6">
        <f t="shared" si="3"/>
        <v>5</v>
      </c>
      <c r="J10" s="1" t="s">
        <v>26</v>
      </c>
      <c r="K10" s="37"/>
      <c r="L10" s="37" t="s">
        <v>106</v>
      </c>
      <c r="M10" s="37" t="s">
        <v>48</v>
      </c>
      <c r="N10" s="7">
        <f>IF(K10="A",Løndata!$B$11,IF(K10="B",Løndata!$B$12,IF(K10="C",Løndata!$B$13,0)))+IF(L10="A",Løndata!$B$11,IF(L10="B",Løndata!$B$12,IF(L10="C",Løndata!$B$13,0)))+IF(M10="A",Løndata!$B$11,IF(M10="B",Løndata!$B$12,IF(M10="C",Løndata!$B$13,0)))</f>
        <v>1800</v>
      </c>
      <c r="O10" s="7">
        <f>IF(J10="Leder",Løndata!B$4,IF(J10="Adm.",Løndata!B$3,IF(J10="Ren.",Løndata!B$6,IF(J10="Tekn.",Løndata!B$7,Løndata!B$5))))</f>
        <v>29652.35</v>
      </c>
      <c r="P10" s="7">
        <f>IF(O10="Leder",Løndata!C$4,IF(O10="Adm.",Løndata!C$3,IF(O10="Ren.",Løndata!C$6,IF(O10="Tekn.",Løndata!C$7,Løndata!C$5))))*I10</f>
        <v>7783.75</v>
      </c>
      <c r="Q10" s="7">
        <f t="shared" si="4"/>
        <v>39236.1</v>
      </c>
    </row>
    <row r="11" spans="1:17">
      <c r="A11" s="24"/>
      <c r="B11" s="25" t="s">
        <v>27</v>
      </c>
      <c r="C11" s="1" t="s">
        <v>28</v>
      </c>
      <c r="D11" s="25" t="s">
        <v>29</v>
      </c>
      <c r="E11" s="2" t="str">
        <f t="shared" si="0"/>
        <v>kvinde</v>
      </c>
      <c r="F11" s="3">
        <f t="shared" ca="1" si="1"/>
        <v>56</v>
      </c>
      <c r="G11" s="4">
        <v>36800</v>
      </c>
      <c r="H11" s="5">
        <f t="shared" si="2"/>
        <v>8</v>
      </c>
      <c r="I11" s="6">
        <f t="shared" si="3"/>
        <v>1</v>
      </c>
      <c r="J11" s="1" t="s">
        <v>26</v>
      </c>
      <c r="K11" s="37" t="s">
        <v>105</v>
      </c>
      <c r="L11" s="37"/>
      <c r="M11" s="37" t="s">
        <v>48</v>
      </c>
      <c r="N11" s="7">
        <f>IF(K11="A",Løndata!$B$11,IF(K11="B",Løndata!$B$12,IF(K11="C",Løndata!$B$13,0)))+IF(L11="A",Løndata!$B$11,IF(L11="B",Løndata!$B$12,IF(L11="C",Løndata!$B$13,0)))+IF(M11="A",Løndata!$B$11,IF(M11="B",Løndata!$B$12,IF(M11="C",Løndata!$B$13,0)))</f>
        <v>1900</v>
      </c>
      <c r="O11" s="7">
        <f>IF(J11="Leder",Løndata!B$4,IF(J11="Adm.",Løndata!B$3,IF(J11="Ren.",Løndata!B$6,IF(J11="Tekn.",Løndata!B$7,Løndata!B$5))))</f>
        <v>29652.35</v>
      </c>
      <c r="P11" s="7">
        <f>IF(O11="Leder",Løndata!C$4,IF(O11="Adm.",Løndata!C$3,IF(O11="Ren.",Løndata!C$6,IF(O11="Tekn.",Løndata!C$7,Løndata!C$5))))*I11</f>
        <v>1556.75</v>
      </c>
      <c r="Q11" s="7">
        <f t="shared" si="4"/>
        <v>33109.1</v>
      </c>
    </row>
    <row r="12" spans="1:17">
      <c r="A12" s="24"/>
      <c r="B12" s="33" t="s">
        <v>215</v>
      </c>
      <c r="C12" s="32" t="s">
        <v>181</v>
      </c>
      <c r="D12" s="34" t="s">
        <v>246</v>
      </c>
      <c r="E12" s="2" t="str">
        <f t="shared" si="0"/>
        <v>mand</v>
      </c>
      <c r="F12" s="3">
        <f t="shared" ca="1" si="1"/>
        <v>50</v>
      </c>
      <c r="G12" s="35">
        <v>35370</v>
      </c>
      <c r="H12" s="5">
        <f t="shared" si="2"/>
        <v>12</v>
      </c>
      <c r="I12" s="6">
        <f t="shared" si="3"/>
        <v>2</v>
      </c>
      <c r="J12" s="1" t="s">
        <v>26</v>
      </c>
      <c r="K12" s="37"/>
      <c r="L12" s="37"/>
      <c r="M12" s="37"/>
      <c r="N12" s="7">
        <f>IF(K12="A",Løndata!$B$11,IF(K12="B",Løndata!$B$12,IF(K12="C",Løndata!$B$13,0)))+IF(L12="A",Løndata!$B$11,IF(L12="B",Løndata!$B$12,IF(L12="C",Løndata!$B$13,0)))+IF(M12="A",Løndata!$B$11,IF(M12="B",Løndata!$B$12,IF(M12="C",Løndata!$B$13,0)))</f>
        <v>0</v>
      </c>
      <c r="O12" s="7">
        <f>IF(J12="Leder",Løndata!B$4,IF(J12="Adm.",Løndata!B$3,IF(J12="Ren.",Løndata!B$6,IF(J12="Tekn.",Løndata!B$7,Løndata!B$5))))</f>
        <v>29652.35</v>
      </c>
      <c r="P12" s="7">
        <f>IF(O12="Leder",Løndata!C$4,IF(O12="Adm.",Løndata!C$3,IF(O12="Ren.",Løndata!C$6,IF(O12="Tekn.",Løndata!C$7,Løndata!C$5))))*I12</f>
        <v>3113.5</v>
      </c>
      <c r="Q12" s="7">
        <f t="shared" si="4"/>
        <v>32765.85</v>
      </c>
    </row>
    <row r="13" spans="1:17">
      <c r="A13" s="24"/>
      <c r="B13" s="33" t="s">
        <v>56</v>
      </c>
      <c r="C13" s="32" t="s">
        <v>187</v>
      </c>
      <c r="D13" s="34" t="s">
        <v>249</v>
      </c>
      <c r="E13" s="2" t="str">
        <f t="shared" si="0"/>
        <v>kvinde</v>
      </c>
      <c r="F13" s="3">
        <f t="shared" ca="1" si="1"/>
        <v>51</v>
      </c>
      <c r="G13" s="35">
        <v>35765</v>
      </c>
      <c r="H13" s="5">
        <f t="shared" si="2"/>
        <v>10</v>
      </c>
      <c r="I13" s="6">
        <f t="shared" si="3"/>
        <v>2</v>
      </c>
      <c r="J13" s="1" t="s">
        <v>17</v>
      </c>
      <c r="K13" s="37"/>
      <c r="L13" s="37"/>
      <c r="M13" s="37"/>
      <c r="N13" s="7">
        <f>IF(K13="A",Løndata!$B$11,IF(K13="B",Løndata!$B$12,IF(K13="C",Løndata!$B$13,0)))+IF(L13="A",Løndata!$B$11,IF(L13="B",Løndata!$B$12,IF(L13="C",Løndata!$B$13,0)))+IF(M13="A",Løndata!$B$11,IF(M13="B",Løndata!$B$12,IF(M13="C",Løndata!$B$13,0)))</f>
        <v>0</v>
      </c>
      <c r="O13" s="7">
        <f>IF(J13="Leder",Løndata!B$4,IF(J13="Adm.",Løndata!B$3,IF(J13="Ren.",Løndata!B$6,IF(J13="Tekn.",Løndata!B$7,Løndata!B$5))))</f>
        <v>26889.45</v>
      </c>
      <c r="P13" s="7">
        <f>IF(O13="Leder",Løndata!C$4,IF(O13="Adm.",Løndata!C$3,IF(O13="Ren.",Løndata!C$6,IF(O13="Tekn.",Løndata!C$7,Løndata!C$5))))*I13</f>
        <v>3113.5</v>
      </c>
      <c r="Q13" s="7">
        <f t="shared" si="4"/>
        <v>30002.95</v>
      </c>
    </row>
    <row r="14" spans="1:17">
      <c r="A14" s="24"/>
      <c r="B14" s="33" t="s">
        <v>113</v>
      </c>
      <c r="C14" s="32" t="s">
        <v>114</v>
      </c>
      <c r="D14" s="34" t="s">
        <v>217</v>
      </c>
      <c r="E14" s="2" t="str">
        <f t="shared" si="0"/>
        <v>kvinde</v>
      </c>
      <c r="F14" s="3">
        <f t="shared" ca="1" si="1"/>
        <v>58</v>
      </c>
      <c r="G14" s="35">
        <v>36923</v>
      </c>
      <c r="H14" s="5">
        <f t="shared" si="2"/>
        <v>7</v>
      </c>
      <c r="I14" s="6">
        <f t="shared" si="3"/>
        <v>1</v>
      </c>
      <c r="J14" s="1" t="s">
        <v>26</v>
      </c>
      <c r="K14" s="37" t="s">
        <v>105</v>
      </c>
      <c r="L14" s="37" t="s">
        <v>48</v>
      </c>
      <c r="M14" s="37"/>
      <c r="N14" s="7">
        <f>IF(K14="A",Løndata!$B$11,IF(K14="B",Løndata!$B$12,IF(K14="C",Løndata!$B$13,0)))+IF(L14="A",Løndata!$B$11,IF(L14="B",Løndata!$B$12,IF(L14="C",Løndata!$B$13,0)))+IF(M14="A",Løndata!$B$11,IF(M14="B",Løndata!$B$12,IF(M14="C",Løndata!$B$13,0)))</f>
        <v>1900</v>
      </c>
      <c r="O14" s="7">
        <f>IF(J14="Leder",Løndata!B$4,IF(J14="Adm.",Løndata!B$3,IF(J14="Ren.",Løndata!B$6,IF(J14="Tekn.",Løndata!B$7,Løndata!B$5))))</f>
        <v>29652.35</v>
      </c>
      <c r="P14" s="7">
        <f>IF(O14="Leder",Løndata!C$4,IF(O14="Adm.",Løndata!C$3,IF(O14="Ren.",Løndata!C$6,IF(O14="Tekn.",Løndata!C$7,Løndata!C$5))))*I14</f>
        <v>1556.75</v>
      </c>
      <c r="Q14" s="7">
        <f t="shared" si="4"/>
        <v>33109.1</v>
      </c>
    </row>
    <row r="15" spans="1:17">
      <c r="A15" s="24"/>
      <c r="B15" s="33" t="s">
        <v>19</v>
      </c>
      <c r="C15" s="32" t="s">
        <v>202</v>
      </c>
      <c r="D15" s="34" t="s">
        <v>260</v>
      </c>
      <c r="E15" s="2" t="str">
        <f t="shared" si="0"/>
        <v>kvinde</v>
      </c>
      <c r="F15" s="3">
        <f t="shared" ca="1" si="1"/>
        <v>48</v>
      </c>
      <c r="G15" s="35">
        <v>37895</v>
      </c>
      <c r="H15" s="5">
        <f t="shared" si="2"/>
        <v>5</v>
      </c>
      <c r="I15" s="6">
        <f t="shared" si="3"/>
        <v>1</v>
      </c>
      <c r="J15" s="1" t="s">
        <v>26</v>
      </c>
      <c r="K15" s="37"/>
      <c r="L15" s="37"/>
      <c r="M15" s="37"/>
      <c r="N15" s="7">
        <f>IF(K15="A",Løndata!$B$11,IF(K15="B",Løndata!$B$12,IF(K15="C",Løndata!$B$13,0)))+IF(L15="A",Løndata!$B$11,IF(L15="B",Løndata!$B$12,IF(L15="C",Løndata!$B$13,0)))+IF(M15="A",Løndata!$B$11,IF(M15="B",Løndata!$B$12,IF(M15="C",Løndata!$B$13,0)))</f>
        <v>0</v>
      </c>
      <c r="O15" s="7">
        <f>IF(J15="Leder",Løndata!B$4,IF(J15="Adm.",Løndata!B$3,IF(J15="Ren.",Løndata!B$6,IF(J15="Tekn.",Løndata!B$7,Løndata!B$5))))</f>
        <v>29652.35</v>
      </c>
      <c r="P15" s="7">
        <f>IF(O15="Leder",Løndata!C$4,IF(O15="Adm.",Løndata!C$3,IF(O15="Ren.",Løndata!C$6,IF(O15="Tekn.",Løndata!C$7,Løndata!C$5))))*I15</f>
        <v>1556.75</v>
      </c>
      <c r="Q15" s="7">
        <f t="shared" si="4"/>
        <v>31209.1</v>
      </c>
    </row>
    <row r="16" spans="1:17">
      <c r="A16" s="24"/>
      <c r="B16" s="33" t="s">
        <v>49</v>
      </c>
      <c r="C16" s="32" t="s">
        <v>178</v>
      </c>
      <c r="D16" s="34" t="s">
        <v>244</v>
      </c>
      <c r="E16" s="2" t="str">
        <f t="shared" si="0"/>
        <v>mand</v>
      </c>
      <c r="F16" s="3">
        <f t="shared" ca="1" si="1"/>
        <v>51</v>
      </c>
      <c r="G16" s="35">
        <v>35551</v>
      </c>
      <c r="H16" s="5">
        <f t="shared" si="2"/>
        <v>11</v>
      </c>
      <c r="I16" s="6">
        <f t="shared" si="3"/>
        <v>2</v>
      </c>
      <c r="J16" s="1" t="s">
        <v>22</v>
      </c>
      <c r="K16" s="37"/>
      <c r="L16" s="37"/>
      <c r="M16" s="37"/>
      <c r="N16" s="7">
        <f>IF(K16="A",Løndata!$B$11,IF(K16="B",Løndata!$B$12,IF(K16="C",Løndata!$B$13,0)))+IF(L16="A",Løndata!$B$11,IF(L16="B",Løndata!$B$12,IF(L16="C",Løndata!$B$13,0)))+IF(M16="A",Løndata!$B$11,IF(M16="B",Løndata!$B$12,IF(M16="C",Løndata!$B$13,0)))</f>
        <v>0</v>
      </c>
      <c r="O16" s="7">
        <f>IF(J16="Leder",Løndata!B$4,IF(J16="Adm.",Løndata!B$3,IF(J16="Ren.",Løndata!B$6,IF(J16="Tekn.",Løndata!B$7,Løndata!B$5))))</f>
        <v>28547.25</v>
      </c>
      <c r="P16" s="7">
        <f>IF(O16="Leder",Løndata!C$4,IF(O16="Adm.",Løndata!C$3,IF(O16="Ren.",Løndata!C$6,IF(O16="Tekn.",Løndata!C$7,Løndata!C$5))))*I16</f>
        <v>3113.5</v>
      </c>
      <c r="Q16" s="7">
        <f t="shared" si="4"/>
        <v>31660.75</v>
      </c>
    </row>
    <row r="17" spans="1:17">
      <c r="A17" s="24"/>
      <c r="B17" s="33" t="s">
        <v>77</v>
      </c>
      <c r="C17" s="32" t="s">
        <v>167</v>
      </c>
      <c r="D17" s="34" t="s">
        <v>237</v>
      </c>
      <c r="E17" s="2" t="str">
        <f t="shared" si="0"/>
        <v>kvinde</v>
      </c>
      <c r="F17" s="3">
        <f t="shared" ca="1" si="1"/>
        <v>52</v>
      </c>
      <c r="G17" s="35">
        <v>31048</v>
      </c>
      <c r="H17" s="5">
        <f t="shared" si="2"/>
        <v>23</v>
      </c>
      <c r="I17" s="6">
        <f t="shared" si="3"/>
        <v>4</v>
      </c>
      <c r="J17" s="1" t="s">
        <v>17</v>
      </c>
      <c r="K17" s="37"/>
      <c r="L17" s="37"/>
      <c r="M17" s="37"/>
      <c r="N17" s="7">
        <f>IF(K17="A",Løndata!$B$11,IF(K17="B",Løndata!$B$12,IF(K17="C",Løndata!$B$13,0)))+IF(L17="A",Løndata!$B$11,IF(L17="B",Løndata!$B$12,IF(L17="C",Løndata!$B$13,0)))+IF(M17="A",Løndata!$B$11,IF(M17="B",Løndata!$B$12,IF(M17="C",Løndata!$B$13,0)))</f>
        <v>0</v>
      </c>
      <c r="O17" s="7">
        <f>IF(J17="Leder",Løndata!B$4,IF(J17="Adm.",Løndata!B$3,IF(J17="Ren.",Løndata!B$6,IF(J17="Tekn.",Løndata!B$7,Løndata!B$5))))</f>
        <v>26889.45</v>
      </c>
      <c r="P17" s="7">
        <f>IF(O17="Leder",Løndata!C$4,IF(O17="Adm.",Løndata!C$3,IF(O17="Ren.",Løndata!C$6,IF(O17="Tekn.",Løndata!C$7,Løndata!C$5))))*I17</f>
        <v>6227</v>
      </c>
      <c r="Q17" s="7">
        <f t="shared" si="4"/>
        <v>33116.449999999997</v>
      </c>
    </row>
    <row r="18" spans="1:17">
      <c r="A18" s="24"/>
      <c r="B18" s="34" t="s">
        <v>195</v>
      </c>
      <c r="C18" s="32" t="s">
        <v>196</v>
      </c>
      <c r="D18" s="34" t="s">
        <v>256</v>
      </c>
      <c r="E18" s="2" t="str">
        <f t="shared" si="0"/>
        <v>kvinde</v>
      </c>
      <c r="F18" s="3">
        <f t="shared" ca="1" si="1"/>
        <v>49</v>
      </c>
      <c r="G18" s="35">
        <v>35643</v>
      </c>
      <c r="H18" s="5">
        <f t="shared" si="2"/>
        <v>11</v>
      </c>
      <c r="I18" s="6">
        <f t="shared" si="3"/>
        <v>2</v>
      </c>
      <c r="J18" s="1" t="s">
        <v>26</v>
      </c>
      <c r="K18" s="37"/>
      <c r="L18" s="37"/>
      <c r="M18" s="37"/>
      <c r="N18" s="7">
        <f>IF(K18="A",Løndata!$B$11,IF(K18="B",Løndata!$B$12,IF(K18="C",Løndata!$B$13,0)))+IF(L18="A",Løndata!$B$11,IF(L18="B",Løndata!$B$12,IF(L18="C",Løndata!$B$13,0)))+IF(M18="A",Løndata!$B$11,IF(M18="B",Løndata!$B$12,IF(M18="C",Løndata!$B$13,0)))</f>
        <v>0</v>
      </c>
      <c r="O18" s="7">
        <f>IF(J18="Leder",Løndata!B$4,IF(J18="Adm.",Løndata!B$3,IF(J18="Ren.",Løndata!B$6,IF(J18="Tekn.",Løndata!B$7,Løndata!B$5))))</f>
        <v>29652.35</v>
      </c>
      <c r="P18" s="7">
        <f>IF(O18="Leder",Løndata!C$4,IF(O18="Adm.",Løndata!C$3,IF(O18="Ren.",Løndata!C$6,IF(O18="Tekn.",Løndata!C$7,Løndata!C$5))))*I18</f>
        <v>3113.5</v>
      </c>
      <c r="Q18" s="7">
        <f t="shared" si="4"/>
        <v>32765.85</v>
      </c>
    </row>
    <row r="19" spans="1:17">
      <c r="A19" s="24"/>
      <c r="B19" s="33" t="s">
        <v>186</v>
      </c>
      <c r="C19" s="32" t="s">
        <v>205</v>
      </c>
      <c r="D19" s="34" t="s">
        <v>263</v>
      </c>
      <c r="E19" s="2" t="str">
        <f t="shared" si="0"/>
        <v>mand</v>
      </c>
      <c r="F19" s="3">
        <f t="shared" ca="1" si="1"/>
        <v>48</v>
      </c>
      <c r="G19" s="35">
        <v>37500</v>
      </c>
      <c r="H19" s="5">
        <f t="shared" si="2"/>
        <v>6</v>
      </c>
      <c r="I19" s="6">
        <f t="shared" si="3"/>
        <v>1</v>
      </c>
      <c r="J19" s="1" t="s">
        <v>17</v>
      </c>
      <c r="K19" s="37"/>
      <c r="L19" s="37"/>
      <c r="M19" s="37"/>
      <c r="N19" s="7">
        <f>IF(K19="A",Løndata!$B$11,IF(K19="B",Løndata!$B$12,IF(K19="C",Løndata!$B$13,0)))+IF(L19="A",Løndata!$B$11,IF(L19="B",Løndata!$B$12,IF(L19="C",Løndata!$B$13,0)))+IF(M19="A",Løndata!$B$11,IF(M19="B",Løndata!$B$12,IF(M19="C",Løndata!$B$13,0)))</f>
        <v>0</v>
      </c>
      <c r="O19" s="7">
        <f>IF(J19="Leder",Løndata!B$4,IF(J19="Adm.",Løndata!B$3,IF(J19="Ren.",Løndata!B$6,IF(J19="Tekn.",Løndata!B$7,Løndata!B$5))))</f>
        <v>26889.45</v>
      </c>
      <c r="P19" s="7">
        <f>IF(O19="Leder",Løndata!C$4,IF(O19="Adm.",Løndata!C$3,IF(O19="Ren.",Løndata!C$6,IF(O19="Tekn.",Løndata!C$7,Løndata!C$5))))*I19</f>
        <v>1556.75</v>
      </c>
      <c r="Q19" s="7">
        <f t="shared" si="4"/>
        <v>28446.2</v>
      </c>
    </row>
    <row r="20" spans="1:17">
      <c r="A20" s="24"/>
      <c r="B20" s="33" t="s">
        <v>27</v>
      </c>
      <c r="C20" s="32" t="s">
        <v>162</v>
      </c>
      <c r="D20" s="34" t="s">
        <v>235</v>
      </c>
      <c r="E20" s="2" t="str">
        <f t="shared" si="0"/>
        <v>kvinde</v>
      </c>
      <c r="F20" s="3">
        <f t="shared" ca="1" si="1"/>
        <v>53</v>
      </c>
      <c r="G20" s="35">
        <v>38473</v>
      </c>
      <c r="H20" s="5">
        <f t="shared" si="2"/>
        <v>3</v>
      </c>
      <c r="I20" s="6">
        <f t="shared" si="3"/>
        <v>0</v>
      </c>
      <c r="J20" s="1" t="s">
        <v>26</v>
      </c>
      <c r="K20" s="37" t="s">
        <v>48</v>
      </c>
      <c r="L20" s="37"/>
      <c r="M20" s="37"/>
      <c r="N20" s="7">
        <f>IF(K20="A",Løndata!$B$11,IF(K20="B",Løndata!$B$12,IF(K20="C",Løndata!$B$13,0)))+IF(L20="A",Løndata!$B$11,IF(L20="B",Løndata!$B$12,IF(L20="C",Løndata!$B$13,0)))+IF(M20="A",Løndata!$B$11,IF(M20="B",Løndata!$B$12,IF(M20="C",Løndata!$B$13,0)))</f>
        <v>700</v>
      </c>
      <c r="O20" s="7">
        <f>IF(J20="Leder",Løndata!B$4,IF(J20="Adm.",Løndata!B$3,IF(J20="Ren.",Løndata!B$6,IF(J20="Tekn.",Løndata!B$7,Løndata!B$5))))</f>
        <v>29652.35</v>
      </c>
      <c r="P20" s="7">
        <f>IF(O20="Leder",Løndata!C$4,IF(O20="Adm.",Løndata!C$3,IF(O20="Ren.",Løndata!C$6,IF(O20="Tekn.",Løndata!C$7,Løndata!C$5))))*I20</f>
        <v>0</v>
      </c>
      <c r="Q20" s="7">
        <f t="shared" si="4"/>
        <v>30352.35</v>
      </c>
    </row>
    <row r="21" spans="1:17">
      <c r="A21" s="24"/>
      <c r="B21" s="34" t="s">
        <v>173</v>
      </c>
      <c r="C21" s="32" t="s">
        <v>174</v>
      </c>
      <c r="D21" s="34" t="s">
        <v>241</v>
      </c>
      <c r="E21" s="2" t="str">
        <f t="shared" si="0"/>
        <v>kvinde</v>
      </c>
      <c r="F21" s="3">
        <f t="shared" ca="1" si="1"/>
        <v>51</v>
      </c>
      <c r="G21" s="35">
        <v>37377</v>
      </c>
      <c r="H21" s="5">
        <f t="shared" si="2"/>
        <v>6</v>
      </c>
      <c r="I21" s="6">
        <f t="shared" si="3"/>
        <v>1</v>
      </c>
      <c r="J21" s="1" t="s">
        <v>26</v>
      </c>
      <c r="K21" s="37"/>
      <c r="L21" s="37"/>
      <c r="M21" s="37" t="s">
        <v>48</v>
      </c>
      <c r="N21" s="7">
        <f>IF(K21="A",Løndata!$B$11,IF(K21="B",Løndata!$B$12,IF(K21="C",Løndata!$B$13,0)))+IF(L21="A",Løndata!$B$11,IF(L21="B",Løndata!$B$12,IF(L21="C",Løndata!$B$13,0)))+IF(M21="A",Løndata!$B$11,IF(M21="B",Løndata!$B$12,IF(M21="C",Løndata!$B$13,0)))</f>
        <v>700</v>
      </c>
      <c r="O21" s="7">
        <f>IF(J21="Leder",Løndata!B$4,IF(J21="Adm.",Løndata!B$3,IF(J21="Ren.",Løndata!B$6,IF(J21="Tekn.",Løndata!B$7,Løndata!B$5))))</f>
        <v>29652.35</v>
      </c>
      <c r="P21" s="7">
        <f>IF(O21="Leder",Løndata!C$4,IF(O21="Adm.",Løndata!C$3,IF(O21="Ren.",Løndata!C$6,IF(O21="Tekn.",Løndata!C$7,Løndata!C$5))))*I21</f>
        <v>1556.75</v>
      </c>
      <c r="Q21" s="7">
        <f t="shared" si="4"/>
        <v>31909.1</v>
      </c>
    </row>
    <row r="22" spans="1:17">
      <c r="A22" s="24"/>
      <c r="B22" s="33" t="s">
        <v>14</v>
      </c>
      <c r="C22" s="32" t="s">
        <v>149</v>
      </c>
      <c r="D22" s="34" t="s">
        <v>229</v>
      </c>
      <c r="E22" s="2" t="str">
        <f t="shared" si="0"/>
        <v>kvinde</v>
      </c>
      <c r="F22" s="3">
        <f t="shared" ca="1" si="1"/>
        <v>54</v>
      </c>
      <c r="G22" s="35">
        <v>36130</v>
      </c>
      <c r="H22" s="5">
        <f t="shared" si="2"/>
        <v>9</v>
      </c>
      <c r="I22" s="6">
        <f t="shared" si="3"/>
        <v>1</v>
      </c>
      <c r="J22" s="1" t="s">
        <v>17</v>
      </c>
      <c r="K22" s="37"/>
      <c r="L22" s="37"/>
      <c r="M22" s="37"/>
      <c r="N22" s="7">
        <f>IF(K22="A",Løndata!$B$11,IF(K22="B",Løndata!$B$12,IF(K22="C",Løndata!$B$13,0)))+IF(L22="A",Løndata!$B$11,IF(L22="B",Løndata!$B$12,IF(L22="C",Løndata!$B$13,0)))+IF(M22="A",Løndata!$B$11,IF(M22="B",Løndata!$B$12,IF(M22="C",Løndata!$B$13,0)))</f>
        <v>0</v>
      </c>
      <c r="O22" s="7">
        <f>IF(J22="Leder",Løndata!B$4,IF(J22="Adm.",Løndata!B$3,IF(J22="Ren.",Løndata!B$6,IF(J22="Tekn.",Løndata!B$7,Løndata!B$5))))</f>
        <v>26889.45</v>
      </c>
      <c r="P22" s="7">
        <f>IF(O22="Leder",Løndata!C$4,IF(O22="Adm.",Løndata!C$3,IF(O22="Ren.",Løndata!C$6,IF(O22="Tekn.",Løndata!C$7,Løndata!C$5))))*I22</f>
        <v>1556.75</v>
      </c>
      <c r="Q22" s="7">
        <f t="shared" si="4"/>
        <v>28446.2</v>
      </c>
    </row>
    <row r="23" spans="1:17">
      <c r="A23" s="24"/>
      <c r="B23" s="33" t="s">
        <v>119</v>
      </c>
      <c r="C23" s="32" t="s">
        <v>120</v>
      </c>
      <c r="D23" s="34" t="s">
        <v>274</v>
      </c>
      <c r="E23" s="2" t="str">
        <f t="shared" si="0"/>
        <v>mand</v>
      </c>
      <c r="F23" s="3">
        <f t="shared" ca="1" si="1"/>
        <v>56</v>
      </c>
      <c r="G23" s="35">
        <v>33512</v>
      </c>
      <c r="H23" s="5">
        <f t="shared" si="2"/>
        <v>17</v>
      </c>
      <c r="I23" s="6">
        <f t="shared" si="3"/>
        <v>3</v>
      </c>
      <c r="J23" s="1" t="s">
        <v>43</v>
      </c>
      <c r="K23" s="37" t="s">
        <v>105</v>
      </c>
      <c r="L23" s="37" t="s">
        <v>48</v>
      </c>
      <c r="M23" s="37" t="s">
        <v>106</v>
      </c>
      <c r="N23" s="7">
        <f>IF(K23="A",Løndata!$B$11,IF(K23="B",Løndata!$B$12,IF(K23="C",Løndata!$B$13,0)))+IF(L23="A",Løndata!$B$11,IF(L23="B",Løndata!$B$12,IF(L23="C",Løndata!$B$13,0)))+IF(M23="A",Løndata!$B$11,IF(M23="B",Løndata!$B$12,IF(M23="C",Løndata!$B$13,0)))</f>
        <v>3000</v>
      </c>
      <c r="O23" s="7">
        <f>IF(J23="Leder",Løndata!B$4,IF(J23="Adm.",Løndata!B$3,IF(J23="Ren.",Løndata!B$6,IF(J23="Tekn.",Løndata!B$7,Løndata!B$5))))</f>
        <v>45489.5</v>
      </c>
      <c r="P23" s="7">
        <f>IF(O23="Leder",Løndata!C$4,IF(O23="Adm.",Løndata!C$3,IF(O23="Ren.",Løndata!C$6,IF(O23="Tekn.",Løndata!C$7,Løndata!C$5))))*I23</f>
        <v>4670.25</v>
      </c>
      <c r="Q23" s="7">
        <f t="shared" si="4"/>
        <v>53159.75</v>
      </c>
    </row>
    <row r="24" spans="1:17">
      <c r="A24" s="24"/>
      <c r="B24" s="33" t="s">
        <v>287</v>
      </c>
      <c r="C24" s="32" t="s">
        <v>183</v>
      </c>
      <c r="D24" s="34" t="s">
        <v>247</v>
      </c>
      <c r="E24" s="2" t="str">
        <f t="shared" si="0"/>
        <v>kvinde</v>
      </c>
      <c r="F24" s="3">
        <f t="shared" ca="1" si="1"/>
        <v>50</v>
      </c>
      <c r="G24" s="35">
        <v>36373</v>
      </c>
      <c r="H24" s="5">
        <f t="shared" si="2"/>
        <v>9</v>
      </c>
      <c r="I24" s="6">
        <f t="shared" si="3"/>
        <v>1</v>
      </c>
      <c r="J24" s="1" t="s">
        <v>26</v>
      </c>
      <c r="K24" s="37"/>
      <c r="L24" s="37"/>
      <c r="M24" s="37"/>
      <c r="N24" s="7">
        <f>IF(K24="A",Løndata!$B$11,IF(K24="B",Løndata!$B$12,IF(K24="C",Løndata!$B$13,0)))+IF(L24="A",Løndata!$B$11,IF(L24="B",Løndata!$B$12,IF(L24="C",Løndata!$B$13,0)))+IF(M24="A",Løndata!$B$11,IF(M24="B",Løndata!$B$12,IF(M24="C",Løndata!$B$13,0)))</f>
        <v>0</v>
      </c>
      <c r="O24" s="7">
        <f>IF(J24="Leder",Løndata!B$4,IF(J24="Adm.",Løndata!B$3,IF(J24="Ren.",Løndata!B$6,IF(J24="Tekn.",Løndata!B$7,Løndata!B$5))))</f>
        <v>29652.35</v>
      </c>
      <c r="P24" s="7">
        <f>IF(O24="Leder",Løndata!C$4,IF(O24="Adm.",Løndata!C$3,IF(O24="Ren.",Løndata!C$6,IF(O24="Tekn.",Løndata!C$7,Løndata!C$5))))*I24</f>
        <v>1556.75</v>
      </c>
      <c r="Q24" s="7">
        <f t="shared" si="4"/>
        <v>31209.1</v>
      </c>
    </row>
    <row r="25" spans="1:17">
      <c r="A25" s="24"/>
      <c r="B25" s="25" t="s">
        <v>31</v>
      </c>
      <c r="C25" s="1" t="s">
        <v>32</v>
      </c>
      <c r="D25" s="25" t="s">
        <v>33</v>
      </c>
      <c r="E25" s="2" t="str">
        <f t="shared" si="0"/>
        <v>mand</v>
      </c>
      <c r="F25" s="3">
        <f t="shared" ca="1" si="1"/>
        <v>42</v>
      </c>
      <c r="G25" s="4">
        <v>39630</v>
      </c>
      <c r="H25" s="5">
        <f t="shared" si="2"/>
        <v>0</v>
      </c>
      <c r="I25" s="6">
        <f t="shared" si="3"/>
        <v>0</v>
      </c>
      <c r="J25" s="1" t="s">
        <v>26</v>
      </c>
      <c r="K25" s="37"/>
      <c r="L25" s="37"/>
      <c r="M25" s="37"/>
      <c r="N25" s="7">
        <f>IF(K25="A",Løndata!$B$11,IF(K25="B",Løndata!$B$12,IF(K25="C",Løndata!$B$13,0)))+IF(L25="A",Løndata!$B$11,IF(L25="B",Løndata!$B$12,IF(L25="C",Løndata!$B$13,0)))+IF(M25="A",Løndata!$B$11,IF(M25="B",Løndata!$B$12,IF(M25="C",Løndata!$B$13,0)))</f>
        <v>0</v>
      </c>
      <c r="O25" s="7">
        <f>IF(J25="Leder",Løndata!B$4,IF(J25="Adm.",Løndata!B$3,IF(J25="Ren.",Løndata!B$6,IF(J25="Tekn.",Løndata!B$7,Løndata!B$5))))</f>
        <v>29652.35</v>
      </c>
      <c r="P25" s="7">
        <f>IF(O25="Leder",Løndata!C$4,IF(O25="Adm.",Løndata!C$3,IF(O25="Ren.",Løndata!C$6,IF(O25="Tekn.",Løndata!C$7,Løndata!C$5))))*I25</f>
        <v>0</v>
      </c>
      <c r="Q25" s="7">
        <f t="shared" si="4"/>
        <v>29652.35</v>
      </c>
    </row>
    <row r="26" spans="1:17">
      <c r="A26" s="24"/>
      <c r="B26" s="25" t="s">
        <v>34</v>
      </c>
      <c r="C26" s="1" t="s">
        <v>35</v>
      </c>
      <c r="D26" s="25" t="s">
        <v>36</v>
      </c>
      <c r="E26" s="2" t="str">
        <f t="shared" si="0"/>
        <v>kvinde</v>
      </c>
      <c r="F26" s="3">
        <f t="shared" ca="1" si="1"/>
        <v>58</v>
      </c>
      <c r="G26" s="4">
        <v>27760</v>
      </c>
      <c r="H26" s="5">
        <f t="shared" si="2"/>
        <v>32</v>
      </c>
      <c r="I26" s="6">
        <f t="shared" si="3"/>
        <v>6</v>
      </c>
      <c r="J26" s="1" t="s">
        <v>26</v>
      </c>
      <c r="K26" s="37"/>
      <c r="L26" s="37"/>
      <c r="M26" s="37"/>
      <c r="N26" s="7">
        <f>IF(K26="A",Løndata!$B$11,IF(K26="B",Løndata!$B$12,IF(K26="C",Løndata!$B$13,0)))+IF(L26="A",Løndata!$B$11,IF(L26="B",Løndata!$B$12,IF(L26="C",Løndata!$B$13,0)))+IF(M26="A",Løndata!$B$11,IF(M26="B",Løndata!$B$12,IF(M26="C",Løndata!$B$13,0)))</f>
        <v>0</v>
      </c>
      <c r="O26" s="7">
        <f>IF(J26="Leder",Løndata!B$4,IF(J26="Adm.",Løndata!B$3,IF(J26="Ren.",Løndata!B$6,IF(J26="Tekn.",Løndata!B$7,Løndata!B$5))))</f>
        <v>29652.35</v>
      </c>
      <c r="P26" s="7">
        <f>IF(O26="Leder",Løndata!C$4,IF(O26="Adm.",Løndata!C$3,IF(O26="Ren.",Løndata!C$6,IF(O26="Tekn.",Løndata!C$7,Løndata!C$5))))*I26</f>
        <v>9340.5</v>
      </c>
      <c r="Q26" s="7">
        <f t="shared" si="4"/>
        <v>38992.85</v>
      </c>
    </row>
    <row r="27" spans="1:17">
      <c r="A27" s="24"/>
      <c r="B27" s="33" t="s">
        <v>144</v>
      </c>
      <c r="C27" s="32" t="s">
        <v>35</v>
      </c>
      <c r="D27" s="34" t="s">
        <v>227</v>
      </c>
      <c r="E27" s="2" t="str">
        <f t="shared" si="0"/>
        <v>kvinde</v>
      </c>
      <c r="F27" s="3">
        <f t="shared" ca="1" si="1"/>
        <v>54</v>
      </c>
      <c r="G27" s="35">
        <v>33604</v>
      </c>
      <c r="H27" s="5">
        <f t="shared" si="2"/>
        <v>16</v>
      </c>
      <c r="I27" s="6">
        <f t="shared" si="3"/>
        <v>3</v>
      </c>
      <c r="J27" s="1" t="s">
        <v>26</v>
      </c>
      <c r="K27" s="37"/>
      <c r="L27" s="37"/>
      <c r="M27" s="37"/>
      <c r="N27" s="7">
        <f>IF(K27="A",Løndata!$B$11,IF(K27="B",Løndata!$B$12,IF(K27="C",Løndata!$B$13,0)))+IF(L27="A",Løndata!$B$11,IF(L27="B",Løndata!$B$12,IF(L27="C",Løndata!$B$13,0)))+IF(M27="A",Løndata!$B$11,IF(M27="B",Løndata!$B$12,IF(M27="C",Løndata!$B$13,0)))</f>
        <v>0</v>
      </c>
      <c r="O27" s="7">
        <f>IF(J27="Leder",Løndata!B$4,IF(J27="Adm.",Løndata!B$3,IF(J27="Ren.",Løndata!B$6,IF(J27="Tekn.",Løndata!B$7,Løndata!B$5))))</f>
        <v>29652.35</v>
      </c>
      <c r="P27" s="7">
        <f>IF(O27="Leder",Løndata!C$4,IF(O27="Adm.",Løndata!C$3,IF(O27="Ren.",Løndata!C$6,IF(O27="Tekn.",Løndata!C$7,Løndata!C$5))))*I27</f>
        <v>4670.25</v>
      </c>
      <c r="Q27" s="7">
        <f t="shared" si="4"/>
        <v>34322.6</v>
      </c>
    </row>
    <row r="28" spans="1:17">
      <c r="A28" s="24"/>
      <c r="B28" s="25" t="s">
        <v>37</v>
      </c>
      <c r="C28" s="1" t="s">
        <v>35</v>
      </c>
      <c r="D28" s="25" t="s">
        <v>38</v>
      </c>
      <c r="E28" s="2" t="str">
        <f t="shared" si="0"/>
        <v>kvinde</v>
      </c>
      <c r="F28" s="3">
        <f t="shared" ca="1" si="1"/>
        <v>35</v>
      </c>
      <c r="G28" s="4">
        <v>37104</v>
      </c>
      <c r="H28" s="5">
        <f t="shared" si="2"/>
        <v>7</v>
      </c>
      <c r="I28" s="6">
        <f t="shared" si="3"/>
        <v>1</v>
      </c>
      <c r="J28" s="1" t="s">
        <v>39</v>
      </c>
      <c r="K28" s="37"/>
      <c r="L28" s="37"/>
      <c r="M28" s="37"/>
      <c r="N28" s="7">
        <f>IF(K28="A",Løndata!$B$11,IF(K28="B",Løndata!$B$12,IF(K28="C",Løndata!$B$13,0)))+IF(L28="A",Løndata!$B$11,IF(L28="B",Løndata!$B$12,IF(L28="C",Løndata!$B$13,0)))+IF(M28="A",Løndata!$B$11,IF(M28="B",Løndata!$B$12,IF(M28="C",Løndata!$B$13,0)))</f>
        <v>0</v>
      </c>
      <c r="O28" s="7">
        <f>IF(J28="Leder",Løndata!B$4,IF(J28="Adm.",Løndata!B$3,IF(J28="Ren.",Løndata!B$6,IF(J28="Tekn.",Løndata!B$7,Løndata!B$5))))</f>
        <v>19299.75</v>
      </c>
      <c r="P28" s="7">
        <f>IF(O28="Leder",Løndata!C$4,IF(O28="Adm.",Løndata!C$3,IF(O28="Ren.",Løndata!C$6,IF(O28="Tekn.",Løndata!C$7,Løndata!C$5))))*I28</f>
        <v>1556.75</v>
      </c>
      <c r="Q28" s="7">
        <f t="shared" si="4"/>
        <v>20856.5</v>
      </c>
    </row>
    <row r="29" spans="1:17">
      <c r="A29" s="24"/>
      <c r="B29" s="34" t="s">
        <v>188</v>
      </c>
      <c r="C29" s="32" t="s">
        <v>189</v>
      </c>
      <c r="D29" s="34" t="s">
        <v>250</v>
      </c>
      <c r="E29" s="2" t="str">
        <f t="shared" si="0"/>
        <v>kvinde</v>
      </c>
      <c r="F29" s="3">
        <f t="shared" ca="1" si="1"/>
        <v>50</v>
      </c>
      <c r="G29" s="35">
        <v>35370</v>
      </c>
      <c r="H29" s="5">
        <f t="shared" si="2"/>
        <v>12</v>
      </c>
      <c r="I29" s="6">
        <f t="shared" si="3"/>
        <v>2</v>
      </c>
      <c r="J29" s="1" t="s">
        <v>17</v>
      </c>
      <c r="K29" s="37"/>
      <c r="L29" s="37"/>
      <c r="M29" s="37"/>
      <c r="N29" s="7">
        <f>IF(K29="A",Løndata!$B$11,IF(K29="B",Løndata!$B$12,IF(K29="C",Løndata!$B$13,0)))+IF(L29="A",Løndata!$B$11,IF(L29="B",Løndata!$B$12,IF(L29="C",Løndata!$B$13,0)))+IF(M29="A",Løndata!$B$11,IF(M29="B",Løndata!$B$12,IF(M29="C",Løndata!$B$13,0)))</f>
        <v>0</v>
      </c>
      <c r="O29" s="7">
        <f>IF(J29="Leder",Løndata!B$4,IF(J29="Adm.",Løndata!B$3,IF(J29="Ren.",Løndata!B$6,IF(J29="Tekn.",Løndata!B$7,Løndata!B$5))))</f>
        <v>26889.45</v>
      </c>
      <c r="P29" s="7">
        <f>IF(O29="Leder",Løndata!C$4,IF(O29="Adm.",Løndata!C$3,IF(O29="Ren.",Løndata!C$6,IF(O29="Tekn.",Løndata!C$7,Løndata!C$5))))*I29</f>
        <v>3113.5</v>
      </c>
      <c r="Q29" s="7">
        <f t="shared" si="4"/>
        <v>30002.95</v>
      </c>
    </row>
    <row r="30" spans="1:17">
      <c r="A30" s="24"/>
      <c r="B30" s="25" t="s">
        <v>40</v>
      </c>
      <c r="C30" s="1" t="s">
        <v>41</v>
      </c>
      <c r="D30" s="25" t="s">
        <v>42</v>
      </c>
      <c r="E30" s="2" t="str">
        <f t="shared" si="0"/>
        <v>kvinde</v>
      </c>
      <c r="F30" s="3">
        <f t="shared" ca="1" si="1"/>
        <v>46</v>
      </c>
      <c r="G30" s="4">
        <v>38504</v>
      </c>
      <c r="H30" s="5">
        <f t="shared" si="2"/>
        <v>3</v>
      </c>
      <c r="I30" s="6">
        <f t="shared" si="3"/>
        <v>0</v>
      </c>
      <c r="J30" s="1" t="s">
        <v>43</v>
      </c>
      <c r="K30" s="37" t="s">
        <v>105</v>
      </c>
      <c r="L30" s="37" t="s">
        <v>106</v>
      </c>
      <c r="M30" s="37"/>
      <c r="N30" s="7">
        <f>IF(K30="A",Løndata!$B$11,IF(K30="B",Løndata!$B$12,IF(K30="C",Løndata!$B$13,0)))+IF(L30="A",Løndata!$B$11,IF(L30="B",Løndata!$B$12,IF(L30="C",Løndata!$B$13,0)))+IF(M30="A",Løndata!$B$11,IF(M30="B",Løndata!$B$12,IF(M30="C",Løndata!$B$13,0)))</f>
        <v>2300</v>
      </c>
      <c r="O30" s="7">
        <f>IF(J30="Leder",Løndata!B$4,IF(J30="Adm.",Løndata!B$3,IF(J30="Ren.",Løndata!B$6,IF(J30="Tekn.",Løndata!B$7,Løndata!B$5))))</f>
        <v>45489.5</v>
      </c>
      <c r="P30" s="7">
        <f>IF(O30="Leder",Løndata!C$4,IF(O30="Adm.",Løndata!C$3,IF(O30="Ren.",Løndata!C$6,IF(O30="Tekn.",Løndata!C$7,Løndata!C$5))))*I30</f>
        <v>0</v>
      </c>
      <c r="Q30" s="7">
        <f t="shared" si="4"/>
        <v>47789.5</v>
      </c>
    </row>
    <row r="31" spans="1:17">
      <c r="A31" s="24"/>
      <c r="B31" s="33" t="s">
        <v>182</v>
      </c>
      <c r="C31" s="32" t="s">
        <v>46</v>
      </c>
      <c r="D31" s="34" t="s">
        <v>254</v>
      </c>
      <c r="E31" s="2" t="str">
        <f t="shared" si="0"/>
        <v>mand</v>
      </c>
      <c r="F31" s="3">
        <f t="shared" ca="1" si="1"/>
        <v>49</v>
      </c>
      <c r="G31" s="35">
        <v>30651</v>
      </c>
      <c r="H31" s="5">
        <f t="shared" si="2"/>
        <v>24</v>
      </c>
      <c r="I31" s="6">
        <f t="shared" si="3"/>
        <v>4</v>
      </c>
      <c r="J31" s="1" t="s">
        <v>26</v>
      </c>
      <c r="K31" s="37" t="s">
        <v>106</v>
      </c>
      <c r="L31" s="37"/>
      <c r="M31" s="37"/>
      <c r="N31" s="7">
        <f>IF(K31="A",Løndata!$B$11,IF(K31="B",Løndata!$B$12,IF(K31="C",Løndata!$B$13,0)))+IF(L31="A",Løndata!$B$11,IF(L31="B",Løndata!$B$12,IF(L31="C",Løndata!$B$13,0)))+IF(M31="A",Løndata!$B$11,IF(M31="B",Løndata!$B$12,IF(M31="C",Løndata!$B$13,0)))</f>
        <v>1100</v>
      </c>
      <c r="O31" s="7">
        <f>IF(J31="Leder",Løndata!B$4,IF(J31="Adm.",Løndata!B$3,IF(J31="Ren.",Løndata!B$6,IF(J31="Tekn.",Løndata!B$7,Løndata!B$5))))</f>
        <v>29652.35</v>
      </c>
      <c r="P31" s="7">
        <f>IF(O31="Leder",Løndata!C$4,IF(O31="Adm.",Løndata!C$3,IF(O31="Ren.",Løndata!C$6,IF(O31="Tekn.",Løndata!C$7,Løndata!C$5))))*I31</f>
        <v>6227</v>
      </c>
      <c r="Q31" s="7">
        <f t="shared" si="4"/>
        <v>36979.35</v>
      </c>
    </row>
    <row r="32" spans="1:17">
      <c r="A32" s="24"/>
      <c r="B32" s="25" t="s">
        <v>51</v>
      </c>
      <c r="C32" s="1" t="s">
        <v>46</v>
      </c>
      <c r="D32" s="25" t="s">
        <v>52</v>
      </c>
      <c r="E32" s="2" t="str">
        <f t="shared" si="0"/>
        <v>mand</v>
      </c>
      <c r="F32" s="3">
        <f t="shared" ca="1" si="1"/>
        <v>44</v>
      </c>
      <c r="G32" s="4">
        <v>32874</v>
      </c>
      <c r="H32" s="5">
        <f t="shared" si="2"/>
        <v>18</v>
      </c>
      <c r="I32" s="6">
        <f t="shared" si="3"/>
        <v>3</v>
      </c>
      <c r="J32" s="1" t="s">
        <v>26</v>
      </c>
      <c r="K32" s="37" t="s">
        <v>106</v>
      </c>
      <c r="L32" s="37"/>
      <c r="M32" s="37"/>
      <c r="N32" s="7">
        <f>IF(K32="A",Løndata!$B$11,IF(K32="B",Løndata!$B$12,IF(K32="C",Løndata!$B$13,0)))+IF(L32="A",Løndata!$B$11,IF(L32="B",Løndata!$B$12,IF(L32="C",Løndata!$B$13,0)))+IF(M32="A",Løndata!$B$11,IF(M32="B",Løndata!$B$12,IF(M32="C",Løndata!$B$13,0)))</f>
        <v>1100</v>
      </c>
      <c r="O32" s="7">
        <f>IF(J32="Leder",Løndata!B$4,IF(J32="Adm.",Løndata!B$3,IF(J32="Ren.",Løndata!B$6,IF(J32="Tekn.",Løndata!B$7,Løndata!B$5))))</f>
        <v>29652.35</v>
      </c>
      <c r="P32" s="7">
        <f>IF(O32="Leder",Løndata!C$4,IF(O32="Adm.",Løndata!C$3,IF(O32="Ren.",Løndata!C$6,IF(O32="Tekn.",Løndata!C$7,Løndata!C$5))))*I32</f>
        <v>4670.25</v>
      </c>
      <c r="Q32" s="7">
        <f t="shared" si="4"/>
        <v>35422.6</v>
      </c>
    </row>
    <row r="33" spans="1:17">
      <c r="A33" s="24"/>
      <c r="B33" s="25" t="s">
        <v>45</v>
      </c>
      <c r="C33" s="1" t="s">
        <v>46</v>
      </c>
      <c r="D33" s="25" t="s">
        <v>47</v>
      </c>
      <c r="E33" s="2" t="str">
        <f t="shared" si="0"/>
        <v>mand</v>
      </c>
      <c r="F33" s="3">
        <f t="shared" ca="1" si="1"/>
        <v>31</v>
      </c>
      <c r="G33" s="4">
        <v>38534</v>
      </c>
      <c r="H33" s="5">
        <f t="shared" si="2"/>
        <v>3</v>
      </c>
      <c r="I33" s="6">
        <f t="shared" si="3"/>
        <v>0</v>
      </c>
      <c r="J33" s="1" t="s">
        <v>26</v>
      </c>
      <c r="K33" s="37" t="s">
        <v>48</v>
      </c>
      <c r="L33" s="37"/>
      <c r="M33" s="37"/>
      <c r="N33" s="7">
        <f>IF(K33="A",Løndata!$B$11,IF(K33="B",Løndata!$B$12,IF(K33="C",Løndata!$B$13,0)))+IF(L33="A",Løndata!$B$11,IF(L33="B",Løndata!$B$12,IF(L33="C",Løndata!$B$13,0)))+IF(M33="A",Løndata!$B$11,IF(M33="B",Løndata!$B$12,IF(M33="C",Løndata!$B$13,0)))</f>
        <v>700</v>
      </c>
      <c r="O33" s="7">
        <f>IF(J33="Leder",Løndata!B$4,IF(J33="Adm.",Løndata!B$3,IF(J33="Ren.",Løndata!B$6,IF(J33="Tekn.",Løndata!B$7,Løndata!B$5))))</f>
        <v>29652.35</v>
      </c>
      <c r="P33" s="7">
        <f>IF(O33="Leder",Løndata!C$4,IF(O33="Adm.",Løndata!C$3,IF(O33="Ren.",Løndata!C$6,IF(O33="Tekn.",Løndata!C$7,Løndata!C$5))))*I33</f>
        <v>0</v>
      </c>
      <c r="Q33" s="7">
        <f t="shared" si="4"/>
        <v>30352.35</v>
      </c>
    </row>
    <row r="34" spans="1:17">
      <c r="A34" s="24"/>
      <c r="B34" s="33" t="s">
        <v>112</v>
      </c>
      <c r="C34" s="32" t="s">
        <v>46</v>
      </c>
      <c r="D34" s="34" t="s">
        <v>273</v>
      </c>
      <c r="E34" s="2" t="str">
        <f t="shared" ref="E34:E65" si="5">IF(MOD(RIGHT(D34,1),2)=1,"mand","kvinde")</f>
        <v>kvinde</v>
      </c>
      <c r="F34" s="3">
        <f t="shared" ref="F34:F65" ca="1" si="6">ROUNDDOWN((TODAY()-CONCATENATE(LEFT(LEFT(D34,6),2),"-",RIGHT(LEFT(LEFT(D34,6),4),2),"-",RIGHT(LEFT(D34,6),2)))/365.24,0)</f>
        <v>57</v>
      </c>
      <c r="G34" s="35">
        <v>38626</v>
      </c>
      <c r="H34" s="5">
        <f t="shared" ref="H34:H65" si="7">TRUNC(($A$1-G34)/365.24,0)</f>
        <v>3</v>
      </c>
      <c r="I34" s="6">
        <f t="shared" ref="I34:I65" si="8">TRUNC(H34/5,0)</f>
        <v>0</v>
      </c>
      <c r="J34" s="1" t="s">
        <v>26</v>
      </c>
      <c r="K34" s="37"/>
      <c r="L34" s="37"/>
      <c r="M34" s="37"/>
      <c r="N34" s="7">
        <f>IF(K34="A",Løndata!$B$11,IF(K34="B",Løndata!$B$12,IF(K34="C",Løndata!$B$13,0)))+IF(L34="A",Løndata!$B$11,IF(L34="B",Løndata!$B$12,IF(L34="C",Løndata!$B$13,0)))+IF(M34="A",Løndata!$B$11,IF(M34="B",Løndata!$B$12,IF(M34="C",Løndata!$B$13,0)))</f>
        <v>0</v>
      </c>
      <c r="O34" s="7">
        <f>IF(J34="Leder",Løndata!B$4,IF(J34="Adm.",Løndata!B$3,IF(J34="Ren.",Løndata!B$6,IF(J34="Tekn.",Løndata!B$7,Løndata!B$5))))</f>
        <v>29652.35</v>
      </c>
      <c r="P34" s="7">
        <f>IF(O34="Leder",Løndata!C$4,IF(O34="Adm.",Løndata!C$3,IF(O34="Ren.",Løndata!C$6,IF(O34="Tekn.",Løndata!C$7,Løndata!C$5))))*I34</f>
        <v>0</v>
      </c>
      <c r="Q34" s="7">
        <f t="shared" ref="Q34:Q65" si="9">SUM(N34:P34)</f>
        <v>29652.35</v>
      </c>
    </row>
    <row r="35" spans="1:17">
      <c r="A35" s="24"/>
      <c r="B35" s="25" t="s">
        <v>49</v>
      </c>
      <c r="C35" s="1" t="s">
        <v>46</v>
      </c>
      <c r="D35" s="25" t="s">
        <v>50</v>
      </c>
      <c r="E35" s="2" t="str">
        <f t="shared" si="5"/>
        <v>mand</v>
      </c>
      <c r="F35" s="3">
        <f t="shared" ca="1" si="6"/>
        <v>52</v>
      </c>
      <c r="G35" s="4">
        <v>29526</v>
      </c>
      <c r="H35" s="5">
        <f t="shared" si="7"/>
        <v>28</v>
      </c>
      <c r="I35" s="6">
        <f t="shared" si="8"/>
        <v>5</v>
      </c>
      <c r="J35" s="1" t="s">
        <v>39</v>
      </c>
      <c r="K35" s="37"/>
      <c r="L35" s="37"/>
      <c r="M35" s="37"/>
      <c r="N35" s="7">
        <f>IF(K35="A",Løndata!$B$11,IF(K35="B",Løndata!$B$12,IF(K35="C",Løndata!$B$13,0)))+IF(L35="A",Løndata!$B$11,IF(L35="B",Løndata!$B$12,IF(L35="C",Løndata!$B$13,0)))+IF(M35="A",Løndata!$B$11,IF(M35="B",Løndata!$B$12,IF(M35="C",Løndata!$B$13,0)))</f>
        <v>0</v>
      </c>
      <c r="O35" s="7">
        <f>IF(J35="Leder",Løndata!B$4,IF(J35="Adm.",Løndata!B$3,IF(J35="Ren.",Løndata!B$6,IF(J35="Tekn.",Løndata!B$7,Løndata!B$5))))</f>
        <v>19299.75</v>
      </c>
      <c r="P35" s="7">
        <f>IF(O35="Leder",Løndata!C$4,IF(O35="Adm.",Løndata!C$3,IF(O35="Ren.",Løndata!C$6,IF(O35="Tekn.",Løndata!C$7,Løndata!C$5))))*I35</f>
        <v>7783.75</v>
      </c>
      <c r="Q35" s="7">
        <f t="shared" si="9"/>
        <v>27083.5</v>
      </c>
    </row>
    <row r="36" spans="1:17">
      <c r="A36" s="24"/>
      <c r="B36" s="34" t="s">
        <v>145</v>
      </c>
      <c r="C36" s="32" t="s">
        <v>146</v>
      </c>
      <c r="D36" s="34" t="s">
        <v>228</v>
      </c>
      <c r="E36" s="2" t="str">
        <f t="shared" si="5"/>
        <v>kvinde</v>
      </c>
      <c r="F36" s="3">
        <f t="shared" ca="1" si="6"/>
        <v>54</v>
      </c>
      <c r="G36" s="35">
        <v>38412</v>
      </c>
      <c r="H36" s="5">
        <f t="shared" si="7"/>
        <v>3</v>
      </c>
      <c r="I36" s="6">
        <f t="shared" si="8"/>
        <v>0</v>
      </c>
      <c r="J36" s="1" t="s">
        <v>26</v>
      </c>
      <c r="K36" s="37"/>
      <c r="L36" s="37"/>
      <c r="M36" s="37"/>
      <c r="N36" s="7">
        <f>IF(K36="A",Løndata!$B$11,IF(K36="B",Løndata!$B$12,IF(K36="C",Løndata!$B$13,0)))+IF(L36="A",Løndata!$B$11,IF(L36="B",Løndata!$B$12,IF(L36="C",Løndata!$B$13,0)))+IF(M36="A",Løndata!$B$11,IF(M36="B",Løndata!$B$12,IF(M36="C",Løndata!$B$13,0)))</f>
        <v>0</v>
      </c>
      <c r="O36" s="7">
        <f>IF(J36="Leder",Løndata!B$4,IF(J36="Adm.",Løndata!B$3,IF(J36="Ren.",Løndata!B$6,IF(J36="Tekn.",Løndata!B$7,Løndata!B$5))))</f>
        <v>29652.35</v>
      </c>
      <c r="P36" s="7">
        <f>IF(O36="Leder",Løndata!C$4,IF(O36="Adm.",Løndata!C$3,IF(O36="Ren.",Løndata!C$6,IF(O36="Tekn.",Løndata!C$7,Løndata!C$5))))*I36</f>
        <v>0</v>
      </c>
      <c r="Q36" s="7">
        <f t="shared" si="9"/>
        <v>29652.35</v>
      </c>
    </row>
    <row r="37" spans="1:17">
      <c r="A37" s="24"/>
      <c r="B37" s="25" t="s">
        <v>53</v>
      </c>
      <c r="C37" s="1" t="s">
        <v>54</v>
      </c>
      <c r="D37" s="25" t="s">
        <v>55</v>
      </c>
      <c r="E37" s="2" t="str">
        <f t="shared" si="5"/>
        <v>mand</v>
      </c>
      <c r="F37" s="3">
        <f t="shared" ca="1" si="6"/>
        <v>32</v>
      </c>
      <c r="G37" s="4">
        <v>37681</v>
      </c>
      <c r="H37" s="5">
        <f t="shared" si="7"/>
        <v>5</v>
      </c>
      <c r="I37" s="6">
        <f t="shared" si="8"/>
        <v>1</v>
      </c>
      <c r="J37" s="1" t="s">
        <v>26</v>
      </c>
      <c r="K37" s="37"/>
      <c r="L37" s="37"/>
      <c r="M37" s="37"/>
      <c r="N37" s="7">
        <f>IF(K37="A",Løndata!$B$11,IF(K37="B",Løndata!$B$12,IF(K37="C",Løndata!$B$13,0)))+IF(L37="A",Løndata!$B$11,IF(L37="B",Løndata!$B$12,IF(L37="C",Løndata!$B$13,0)))+IF(M37="A",Løndata!$B$11,IF(M37="B",Løndata!$B$12,IF(M37="C",Løndata!$B$13,0)))</f>
        <v>0</v>
      </c>
      <c r="O37" s="7">
        <f>IF(J37="Leder",Løndata!B$4,IF(J37="Adm.",Løndata!B$3,IF(J37="Ren.",Løndata!B$6,IF(J37="Tekn.",Løndata!B$7,Løndata!B$5))))</f>
        <v>29652.35</v>
      </c>
      <c r="P37" s="7">
        <f>IF(O37="Leder",Løndata!C$4,IF(O37="Adm.",Løndata!C$3,IF(O37="Ren.",Løndata!C$6,IF(O37="Tekn.",Løndata!C$7,Løndata!C$5))))*I37</f>
        <v>1556.75</v>
      </c>
      <c r="Q37" s="7">
        <f t="shared" si="9"/>
        <v>31209.1</v>
      </c>
    </row>
    <row r="38" spans="1:17">
      <c r="A38" s="24"/>
      <c r="B38" s="33" t="s">
        <v>119</v>
      </c>
      <c r="C38" s="32" t="s">
        <v>210</v>
      </c>
      <c r="D38" s="34" t="s">
        <v>268</v>
      </c>
      <c r="E38" s="2" t="str">
        <f t="shared" si="5"/>
        <v>mand</v>
      </c>
      <c r="F38" s="3">
        <f t="shared" ca="1" si="6"/>
        <v>47</v>
      </c>
      <c r="G38" s="35">
        <v>38139</v>
      </c>
      <c r="H38" s="5">
        <f t="shared" si="7"/>
        <v>4</v>
      </c>
      <c r="I38" s="6">
        <f t="shared" si="8"/>
        <v>0</v>
      </c>
      <c r="J38" s="1" t="s">
        <v>22</v>
      </c>
      <c r="K38" s="37"/>
      <c r="L38" s="37"/>
      <c r="M38" s="37"/>
      <c r="N38" s="7">
        <f>IF(K38="A",Løndata!$B$11,IF(K38="B",Løndata!$B$12,IF(K38="C",Løndata!$B$13,0)))+IF(L38="A",Løndata!$B$11,IF(L38="B",Løndata!$B$12,IF(L38="C",Løndata!$B$13,0)))+IF(M38="A",Løndata!$B$11,IF(M38="B",Løndata!$B$12,IF(M38="C",Løndata!$B$13,0)))</f>
        <v>0</v>
      </c>
      <c r="O38" s="7">
        <f>IF(J38="Leder",Løndata!B$4,IF(J38="Adm.",Løndata!B$3,IF(J38="Ren.",Løndata!B$6,IF(J38="Tekn.",Løndata!B$7,Løndata!B$5))))</f>
        <v>28547.25</v>
      </c>
      <c r="P38" s="7">
        <f>IF(O38="Leder",Løndata!C$4,IF(O38="Adm.",Løndata!C$3,IF(O38="Ren.",Løndata!C$6,IF(O38="Tekn.",Løndata!C$7,Løndata!C$5))))*I38</f>
        <v>0</v>
      </c>
      <c r="Q38" s="7">
        <f t="shared" si="9"/>
        <v>28547.25</v>
      </c>
    </row>
    <row r="39" spans="1:17">
      <c r="A39" s="24"/>
      <c r="B39" s="34" t="s">
        <v>190</v>
      </c>
      <c r="C39" s="32" t="s">
        <v>191</v>
      </c>
      <c r="D39" s="34" t="s">
        <v>16</v>
      </c>
      <c r="E39" s="2" t="str">
        <f t="shared" si="5"/>
        <v>kvinde</v>
      </c>
      <c r="F39" s="3">
        <f t="shared" ca="1" si="6"/>
        <v>49</v>
      </c>
      <c r="G39" s="35">
        <v>32051</v>
      </c>
      <c r="H39" s="5">
        <f t="shared" si="7"/>
        <v>21</v>
      </c>
      <c r="I39" s="6">
        <f t="shared" si="8"/>
        <v>4</v>
      </c>
      <c r="J39" s="1" t="s">
        <v>26</v>
      </c>
      <c r="K39" s="37"/>
      <c r="L39" s="37"/>
      <c r="M39" s="37"/>
      <c r="N39" s="7">
        <f>IF(K39="A",Løndata!$B$11,IF(K39="B",Løndata!$B$12,IF(K39="C",Løndata!$B$13,0)))+IF(L39="A",Løndata!$B$11,IF(L39="B",Løndata!$B$12,IF(L39="C",Løndata!$B$13,0)))+IF(M39="A",Løndata!$B$11,IF(M39="B",Løndata!$B$12,IF(M39="C",Løndata!$B$13,0)))</f>
        <v>0</v>
      </c>
      <c r="O39" s="7">
        <f>IF(J39="Leder",Løndata!B$4,IF(J39="Adm.",Løndata!B$3,IF(J39="Ren.",Løndata!B$6,IF(J39="Tekn.",Løndata!B$7,Løndata!B$5))))</f>
        <v>29652.35</v>
      </c>
      <c r="P39" s="7">
        <f>IF(O39="Leder",Løndata!C$4,IF(O39="Adm.",Løndata!C$3,IF(O39="Ren.",Løndata!C$6,IF(O39="Tekn.",Løndata!C$7,Løndata!C$5))))*I39</f>
        <v>6227</v>
      </c>
      <c r="Q39" s="7">
        <f t="shared" si="9"/>
        <v>35879.35</v>
      </c>
    </row>
    <row r="40" spans="1:17">
      <c r="A40" s="24"/>
      <c r="B40" s="33" t="s">
        <v>117</v>
      </c>
      <c r="C40" s="32" t="s">
        <v>118</v>
      </c>
      <c r="D40" s="34" t="s">
        <v>219</v>
      </c>
      <c r="E40" s="2" t="str">
        <f t="shared" si="5"/>
        <v>kvinde</v>
      </c>
      <c r="F40" s="3">
        <f t="shared" ca="1" si="6"/>
        <v>57</v>
      </c>
      <c r="G40" s="35">
        <v>30956</v>
      </c>
      <c r="H40" s="5">
        <f t="shared" si="7"/>
        <v>24</v>
      </c>
      <c r="I40" s="6">
        <f t="shared" si="8"/>
        <v>4</v>
      </c>
      <c r="J40" s="1" t="s">
        <v>39</v>
      </c>
      <c r="K40" s="37"/>
      <c r="L40" s="37"/>
      <c r="M40" s="37"/>
      <c r="N40" s="7">
        <f>IF(K40="A",Løndata!$B$11,IF(K40="B",Løndata!$B$12,IF(K40="C",Løndata!$B$13,0)))+IF(L40="A",Løndata!$B$11,IF(L40="B",Løndata!$B$12,IF(L40="C",Løndata!$B$13,0)))+IF(M40="A",Løndata!$B$11,IF(M40="B",Løndata!$B$12,IF(M40="C",Løndata!$B$13,0)))</f>
        <v>0</v>
      </c>
      <c r="O40" s="7">
        <f>IF(J40="Leder",Løndata!B$4,IF(J40="Adm.",Løndata!B$3,IF(J40="Ren.",Løndata!B$6,IF(J40="Tekn.",Løndata!B$7,Løndata!B$5))))</f>
        <v>19299.75</v>
      </c>
      <c r="P40" s="7">
        <f>IF(O40="Leder",Løndata!C$4,IF(O40="Adm.",Løndata!C$3,IF(O40="Ren.",Løndata!C$6,IF(O40="Tekn.",Løndata!C$7,Løndata!C$5))))*I40</f>
        <v>6227</v>
      </c>
      <c r="Q40" s="7">
        <f t="shared" si="9"/>
        <v>25526.75</v>
      </c>
    </row>
    <row r="41" spans="1:17">
      <c r="A41" s="24"/>
      <c r="B41" s="33" t="s">
        <v>150</v>
      </c>
      <c r="C41" s="32" t="s">
        <v>151</v>
      </c>
      <c r="D41" s="34" t="s">
        <v>281</v>
      </c>
      <c r="E41" s="2" t="str">
        <f t="shared" si="5"/>
        <v>mand</v>
      </c>
      <c r="F41" s="3">
        <f t="shared" ca="1" si="6"/>
        <v>54</v>
      </c>
      <c r="G41" s="35">
        <v>34060</v>
      </c>
      <c r="H41" s="5">
        <f t="shared" si="7"/>
        <v>15</v>
      </c>
      <c r="I41" s="6">
        <f t="shared" si="8"/>
        <v>3</v>
      </c>
      <c r="J41" s="1" t="s">
        <v>26</v>
      </c>
      <c r="K41" s="37" t="s">
        <v>105</v>
      </c>
      <c r="L41" s="37"/>
      <c r="M41" s="37"/>
      <c r="N41" s="7">
        <f>IF(K41="A",Løndata!$B$11,IF(K41="B",Løndata!$B$12,IF(K41="C",Løndata!$B$13,0)))+IF(L41="A",Løndata!$B$11,IF(L41="B",Løndata!$B$12,IF(L41="C",Løndata!$B$13,0)))+IF(M41="A",Løndata!$B$11,IF(M41="B",Løndata!$B$12,IF(M41="C",Løndata!$B$13,0)))</f>
        <v>1200</v>
      </c>
      <c r="O41" s="7">
        <f>IF(J41="Leder",Løndata!B$4,IF(J41="Adm.",Løndata!B$3,IF(J41="Ren.",Løndata!B$6,IF(J41="Tekn.",Løndata!B$7,Løndata!B$5))))</f>
        <v>29652.35</v>
      </c>
      <c r="P41" s="7">
        <f>IF(O41="Leder",Løndata!C$4,IF(O41="Adm.",Løndata!C$3,IF(O41="Ren.",Løndata!C$6,IF(O41="Tekn.",Løndata!C$7,Løndata!C$5))))*I41</f>
        <v>4670.25</v>
      </c>
      <c r="Q41" s="7">
        <f t="shared" si="9"/>
        <v>35522.6</v>
      </c>
    </row>
    <row r="42" spans="1:17">
      <c r="A42" s="24"/>
      <c r="B42" s="33" t="s">
        <v>119</v>
      </c>
      <c r="C42" s="32" t="s">
        <v>211</v>
      </c>
      <c r="D42" s="34" t="s">
        <v>269</v>
      </c>
      <c r="E42" s="2" t="str">
        <f t="shared" si="5"/>
        <v>mand</v>
      </c>
      <c r="F42" s="3">
        <f t="shared" ca="1" si="6"/>
        <v>47</v>
      </c>
      <c r="G42" s="35">
        <v>33482</v>
      </c>
      <c r="H42" s="5">
        <f t="shared" si="7"/>
        <v>17</v>
      </c>
      <c r="I42" s="6">
        <f t="shared" si="8"/>
        <v>3</v>
      </c>
      <c r="J42" s="1" t="s">
        <v>26</v>
      </c>
      <c r="K42" s="37" t="s">
        <v>48</v>
      </c>
      <c r="L42" s="37"/>
      <c r="M42" s="37"/>
      <c r="N42" s="7">
        <f>IF(K42="A",Løndata!$B$11,IF(K42="B",Løndata!$B$12,IF(K42="C",Løndata!$B$13,0)))+IF(L42="A",Løndata!$B$11,IF(L42="B",Løndata!$B$12,IF(L42="C",Løndata!$B$13,0)))+IF(M42="A",Løndata!$B$11,IF(M42="B",Løndata!$B$12,IF(M42="C",Løndata!$B$13,0)))</f>
        <v>700</v>
      </c>
      <c r="O42" s="7">
        <f>IF(J42="Leder",Løndata!B$4,IF(J42="Adm.",Løndata!B$3,IF(J42="Ren.",Løndata!B$6,IF(J42="Tekn.",Løndata!B$7,Løndata!B$5))))</f>
        <v>29652.35</v>
      </c>
      <c r="P42" s="7">
        <f>IF(O42="Leder",Løndata!C$4,IF(O42="Adm.",Løndata!C$3,IF(O42="Ren.",Løndata!C$6,IF(O42="Tekn.",Løndata!C$7,Løndata!C$5))))*I42</f>
        <v>4670.25</v>
      </c>
      <c r="Q42" s="7">
        <f t="shared" si="9"/>
        <v>35022.6</v>
      </c>
    </row>
    <row r="43" spans="1:17">
      <c r="A43" s="24"/>
      <c r="B43" s="34" t="s">
        <v>288</v>
      </c>
      <c r="C43" s="32" t="s">
        <v>192</v>
      </c>
      <c r="D43" s="34" t="s">
        <v>251</v>
      </c>
      <c r="E43" s="2" t="str">
        <f t="shared" si="5"/>
        <v>kvinde</v>
      </c>
      <c r="F43" s="3">
        <f t="shared" ca="1" si="6"/>
        <v>49</v>
      </c>
      <c r="G43" s="35">
        <v>37865</v>
      </c>
      <c r="H43" s="5">
        <f t="shared" si="7"/>
        <v>5</v>
      </c>
      <c r="I43" s="6">
        <f t="shared" si="8"/>
        <v>1</v>
      </c>
      <c r="J43" s="1" t="s">
        <v>17</v>
      </c>
      <c r="K43" s="37" t="s">
        <v>106</v>
      </c>
      <c r="L43" s="37"/>
      <c r="M43" s="37"/>
      <c r="N43" s="7">
        <f>IF(K43="A",Løndata!$B$11,IF(K43="B",Løndata!$B$12,IF(K43="C",Løndata!$B$13,0)))+IF(L43="A",Løndata!$B$11,IF(L43="B",Løndata!$B$12,IF(L43="C",Løndata!$B$13,0)))+IF(M43="A",Løndata!$B$11,IF(M43="B",Løndata!$B$12,IF(M43="C",Løndata!$B$13,0)))</f>
        <v>1100</v>
      </c>
      <c r="O43" s="7">
        <f>IF(J43="Leder",Løndata!B$4,IF(J43="Adm.",Løndata!B$3,IF(J43="Ren.",Løndata!B$6,IF(J43="Tekn.",Løndata!B$7,Løndata!B$5))))</f>
        <v>26889.45</v>
      </c>
      <c r="P43" s="7">
        <f>IF(O43="Leder",Løndata!C$4,IF(O43="Adm.",Løndata!C$3,IF(O43="Ren.",Løndata!C$6,IF(O43="Tekn.",Løndata!C$7,Løndata!C$5))))*I43</f>
        <v>1556.75</v>
      </c>
      <c r="Q43" s="7">
        <f t="shared" si="9"/>
        <v>29546.2</v>
      </c>
    </row>
    <row r="44" spans="1:17">
      <c r="A44" s="24"/>
      <c r="B44" s="34" t="s">
        <v>134</v>
      </c>
      <c r="C44" s="32" t="s">
        <v>135</v>
      </c>
      <c r="D44" s="34" t="s">
        <v>276</v>
      </c>
      <c r="E44" s="2" t="str">
        <f t="shared" si="5"/>
        <v>kvinde</v>
      </c>
      <c r="F44" s="3">
        <f t="shared" ca="1" si="6"/>
        <v>55</v>
      </c>
      <c r="G44" s="35">
        <v>38169</v>
      </c>
      <c r="H44" s="5">
        <f t="shared" si="7"/>
        <v>4</v>
      </c>
      <c r="I44" s="6">
        <f t="shared" si="8"/>
        <v>0</v>
      </c>
      <c r="J44" s="1" t="s">
        <v>26</v>
      </c>
      <c r="K44" s="37"/>
      <c r="L44" s="37"/>
      <c r="M44" s="37" t="s">
        <v>48</v>
      </c>
      <c r="N44" s="7">
        <f>IF(K44="A",Løndata!$B$11,IF(K44="B",Løndata!$B$12,IF(K44="C",Løndata!$B$13,0)))+IF(L44="A",Løndata!$B$11,IF(L44="B",Løndata!$B$12,IF(L44="C",Løndata!$B$13,0)))+IF(M44="A",Løndata!$B$11,IF(M44="B",Løndata!$B$12,IF(M44="C",Løndata!$B$13,0)))</f>
        <v>700</v>
      </c>
      <c r="O44" s="7">
        <f>IF(J44="Leder",Løndata!B$4,IF(J44="Adm.",Løndata!B$3,IF(J44="Ren.",Løndata!B$6,IF(J44="Tekn.",Løndata!B$7,Løndata!B$5))))</f>
        <v>29652.35</v>
      </c>
      <c r="P44" s="7">
        <f>IF(O44="Leder",Løndata!C$4,IF(O44="Adm.",Løndata!C$3,IF(O44="Ren.",Løndata!C$6,IF(O44="Tekn.",Løndata!C$7,Løndata!C$5))))*I44</f>
        <v>0</v>
      </c>
      <c r="Q44" s="7">
        <f t="shared" si="9"/>
        <v>30352.35</v>
      </c>
    </row>
    <row r="45" spans="1:17">
      <c r="A45" s="24"/>
      <c r="B45" s="34" t="s">
        <v>171</v>
      </c>
      <c r="C45" s="32" t="s">
        <v>172</v>
      </c>
      <c r="D45" s="34" t="s">
        <v>240</v>
      </c>
      <c r="E45" s="2" t="str">
        <f t="shared" si="5"/>
        <v>kvinde</v>
      </c>
      <c r="F45" s="3">
        <f t="shared" ca="1" si="6"/>
        <v>53</v>
      </c>
      <c r="G45" s="35">
        <v>34243</v>
      </c>
      <c r="H45" s="5">
        <f t="shared" si="7"/>
        <v>15</v>
      </c>
      <c r="I45" s="6">
        <f t="shared" si="8"/>
        <v>3</v>
      </c>
      <c r="J45" s="1" t="s">
        <v>17</v>
      </c>
      <c r="K45" s="37"/>
      <c r="L45" s="37"/>
      <c r="M45" s="37" t="s">
        <v>48</v>
      </c>
      <c r="N45" s="7">
        <f>IF(K45="A",Løndata!$B$11,IF(K45="B",Løndata!$B$12,IF(K45="C",Løndata!$B$13,0)))+IF(L45="A",Løndata!$B$11,IF(L45="B",Løndata!$B$12,IF(L45="C",Løndata!$B$13,0)))+IF(M45="A",Løndata!$B$11,IF(M45="B",Løndata!$B$12,IF(M45="C",Løndata!$B$13,0)))</f>
        <v>700</v>
      </c>
      <c r="O45" s="7">
        <f>IF(J45="Leder",Løndata!B$4,IF(J45="Adm.",Løndata!B$3,IF(J45="Ren.",Løndata!B$6,IF(J45="Tekn.",Løndata!B$7,Løndata!B$5))))</f>
        <v>26889.45</v>
      </c>
      <c r="P45" s="7">
        <f>IF(O45="Leder",Løndata!C$4,IF(O45="Adm.",Løndata!C$3,IF(O45="Ren.",Løndata!C$6,IF(O45="Tekn.",Løndata!C$7,Løndata!C$5))))*I45</f>
        <v>4670.25</v>
      </c>
      <c r="Q45" s="7">
        <f t="shared" si="9"/>
        <v>32259.7</v>
      </c>
    </row>
    <row r="46" spans="1:17">
      <c r="A46" s="24"/>
      <c r="B46" s="33" t="s">
        <v>155</v>
      </c>
      <c r="C46" s="32" t="s">
        <v>122</v>
      </c>
      <c r="D46" s="34" t="s">
        <v>283</v>
      </c>
      <c r="E46" s="2" t="str">
        <f t="shared" si="5"/>
        <v>kvinde</v>
      </c>
      <c r="F46" s="3">
        <f t="shared" ca="1" si="6"/>
        <v>53</v>
      </c>
      <c r="G46" s="35">
        <v>30317</v>
      </c>
      <c r="H46" s="5">
        <f t="shared" si="7"/>
        <v>25</v>
      </c>
      <c r="I46" s="6">
        <f t="shared" si="8"/>
        <v>5</v>
      </c>
      <c r="J46" s="1" t="s">
        <v>26</v>
      </c>
      <c r="K46" s="37" t="s">
        <v>105</v>
      </c>
      <c r="L46" s="37" t="s">
        <v>48</v>
      </c>
      <c r="M46" s="37"/>
      <c r="N46" s="7">
        <f>IF(K46="A",Løndata!$B$11,IF(K46="B",Løndata!$B$12,IF(K46="C",Løndata!$B$13,0)))+IF(L46="A",Løndata!$B$11,IF(L46="B",Løndata!$B$12,IF(L46="C",Løndata!$B$13,0)))+IF(M46="A",Løndata!$B$11,IF(M46="B",Løndata!$B$12,IF(M46="C",Løndata!$B$13,0)))</f>
        <v>1900</v>
      </c>
      <c r="O46" s="7">
        <f>IF(J46="Leder",Løndata!B$4,IF(J46="Adm.",Løndata!B$3,IF(J46="Ren.",Løndata!B$6,IF(J46="Tekn.",Løndata!B$7,Løndata!B$5))))</f>
        <v>29652.35</v>
      </c>
      <c r="P46" s="7">
        <f>IF(O46="Leder",Løndata!C$4,IF(O46="Adm.",Løndata!C$3,IF(O46="Ren.",Løndata!C$6,IF(O46="Tekn.",Løndata!C$7,Løndata!C$5))))*I46</f>
        <v>7783.75</v>
      </c>
      <c r="Q46" s="7">
        <f t="shared" si="9"/>
        <v>39336.1</v>
      </c>
    </row>
    <row r="47" spans="1:17">
      <c r="A47" s="24"/>
      <c r="B47" s="33" t="s">
        <v>121</v>
      </c>
      <c r="C47" s="32" t="s">
        <v>122</v>
      </c>
      <c r="D47" s="34" t="s">
        <v>220</v>
      </c>
      <c r="E47" s="2" t="str">
        <f t="shared" si="5"/>
        <v>kvinde</v>
      </c>
      <c r="F47" s="3">
        <f t="shared" ca="1" si="6"/>
        <v>56</v>
      </c>
      <c r="G47" s="35">
        <v>37288</v>
      </c>
      <c r="H47" s="5">
        <f t="shared" si="7"/>
        <v>6</v>
      </c>
      <c r="I47" s="6">
        <f t="shared" si="8"/>
        <v>1</v>
      </c>
      <c r="J47" s="1" t="s">
        <v>26</v>
      </c>
      <c r="K47" s="37" t="s">
        <v>48</v>
      </c>
      <c r="L47" s="37"/>
      <c r="M47" s="37"/>
      <c r="N47" s="7">
        <f>IF(K47="A",Løndata!$B$11,IF(K47="B",Løndata!$B$12,IF(K47="C",Løndata!$B$13,0)))+IF(L47="A",Løndata!$B$11,IF(L47="B",Løndata!$B$12,IF(L47="C",Løndata!$B$13,0)))+IF(M47="A",Løndata!$B$11,IF(M47="B",Løndata!$B$12,IF(M47="C",Løndata!$B$13,0)))</f>
        <v>700</v>
      </c>
      <c r="O47" s="7">
        <f>IF(J47="Leder",Løndata!B$4,IF(J47="Adm.",Løndata!B$3,IF(J47="Ren.",Løndata!B$6,IF(J47="Tekn.",Løndata!B$7,Løndata!B$5))))</f>
        <v>29652.35</v>
      </c>
      <c r="P47" s="7">
        <f>IF(O47="Leder",Løndata!C$4,IF(O47="Adm.",Løndata!C$3,IF(O47="Ren.",Løndata!C$6,IF(O47="Tekn.",Løndata!C$7,Løndata!C$5))))*I47</f>
        <v>1556.75</v>
      </c>
      <c r="Q47" s="7">
        <f t="shared" si="9"/>
        <v>31909.1</v>
      </c>
    </row>
    <row r="48" spans="1:17">
      <c r="A48" s="24"/>
      <c r="B48" s="33" t="s">
        <v>291</v>
      </c>
      <c r="C48" s="32" t="s">
        <v>214</v>
      </c>
      <c r="D48" s="34" t="s">
        <v>271</v>
      </c>
      <c r="E48" s="2" t="str">
        <f t="shared" si="5"/>
        <v>kvinde</v>
      </c>
      <c r="F48" s="3">
        <f t="shared" ca="1" si="6"/>
        <v>48</v>
      </c>
      <c r="G48" s="35">
        <v>36526</v>
      </c>
      <c r="H48" s="5">
        <f t="shared" si="7"/>
        <v>8</v>
      </c>
      <c r="I48" s="6">
        <f t="shared" si="8"/>
        <v>1</v>
      </c>
      <c r="J48" s="1" t="s">
        <v>26</v>
      </c>
      <c r="K48" s="37"/>
      <c r="L48" s="37"/>
      <c r="M48" s="37"/>
      <c r="N48" s="7">
        <f>IF(K48="A",Løndata!$B$11,IF(K48="B",Løndata!$B$12,IF(K48="C",Løndata!$B$13,0)))+IF(L48="A",Løndata!$B$11,IF(L48="B",Løndata!$B$12,IF(L48="C",Løndata!$B$13,0)))+IF(M48="A",Løndata!$B$11,IF(M48="B",Løndata!$B$12,IF(M48="C",Løndata!$B$13,0)))</f>
        <v>0</v>
      </c>
      <c r="O48" s="7">
        <f>IF(J48="Leder",Løndata!B$4,IF(J48="Adm.",Løndata!B$3,IF(J48="Ren.",Løndata!B$6,IF(J48="Tekn.",Løndata!B$7,Løndata!B$5))))</f>
        <v>29652.35</v>
      </c>
      <c r="P48" s="7">
        <f>IF(O48="Leder",Løndata!C$4,IF(O48="Adm.",Løndata!C$3,IF(O48="Ren.",Løndata!C$6,IF(O48="Tekn.",Løndata!C$7,Løndata!C$5))))*I48</f>
        <v>1556.75</v>
      </c>
      <c r="Q48" s="7">
        <f t="shared" si="9"/>
        <v>31209.1</v>
      </c>
    </row>
    <row r="49" spans="1:17">
      <c r="A49" s="24"/>
      <c r="B49" s="25" t="s">
        <v>56</v>
      </c>
      <c r="C49" s="1" t="s">
        <v>57</v>
      </c>
      <c r="D49" s="25" t="s">
        <v>58</v>
      </c>
      <c r="E49" s="2" t="str">
        <f t="shared" si="5"/>
        <v>kvinde</v>
      </c>
      <c r="F49" s="3">
        <f t="shared" ca="1" si="6"/>
        <v>54</v>
      </c>
      <c r="G49" s="4">
        <v>37469</v>
      </c>
      <c r="H49" s="5">
        <f t="shared" si="7"/>
        <v>6</v>
      </c>
      <c r="I49" s="6">
        <f t="shared" si="8"/>
        <v>1</v>
      </c>
      <c r="J49" s="1" t="s">
        <v>26</v>
      </c>
      <c r="K49" s="37" t="s">
        <v>48</v>
      </c>
      <c r="L49" s="37" t="s">
        <v>106</v>
      </c>
      <c r="M49" s="37" t="s">
        <v>48</v>
      </c>
      <c r="N49" s="7">
        <f>IF(K49="A",Løndata!$B$11,IF(K49="B",Løndata!$B$12,IF(K49="C",Løndata!$B$13,0)))+IF(L49="A",Løndata!$B$11,IF(L49="B",Løndata!$B$12,IF(L49="C",Løndata!$B$13,0)))+IF(M49="A",Løndata!$B$11,IF(M49="B",Løndata!$B$12,IF(M49="C",Løndata!$B$13,0)))</f>
        <v>2500</v>
      </c>
      <c r="O49" s="7">
        <f>IF(J49="Leder",Løndata!B$4,IF(J49="Adm.",Løndata!B$3,IF(J49="Ren.",Løndata!B$6,IF(J49="Tekn.",Løndata!B$7,Løndata!B$5))))</f>
        <v>29652.35</v>
      </c>
      <c r="P49" s="7">
        <f>IF(O49="Leder",Løndata!C$4,IF(O49="Adm.",Løndata!C$3,IF(O49="Ren.",Løndata!C$6,IF(O49="Tekn.",Løndata!C$7,Løndata!C$5))))*I49</f>
        <v>1556.75</v>
      </c>
      <c r="Q49" s="7">
        <f t="shared" si="9"/>
        <v>33709.1</v>
      </c>
    </row>
    <row r="50" spans="1:17">
      <c r="A50" s="24"/>
      <c r="B50" s="33" t="s">
        <v>19</v>
      </c>
      <c r="C50" s="32" t="s">
        <v>148</v>
      </c>
      <c r="D50" s="34" t="s">
        <v>280</v>
      </c>
      <c r="E50" s="2" t="str">
        <f t="shared" si="5"/>
        <v>kvinde</v>
      </c>
      <c r="F50" s="3">
        <f t="shared" ca="1" si="6"/>
        <v>54</v>
      </c>
      <c r="G50" s="35">
        <v>31959</v>
      </c>
      <c r="H50" s="5">
        <f t="shared" si="7"/>
        <v>21</v>
      </c>
      <c r="I50" s="6">
        <f t="shared" si="8"/>
        <v>4</v>
      </c>
      <c r="J50" s="1" t="s">
        <v>17</v>
      </c>
      <c r="K50" s="37"/>
      <c r="L50" s="37"/>
      <c r="M50" s="37"/>
      <c r="N50" s="7">
        <f>IF(K50="A",Løndata!$B$11,IF(K50="B",Løndata!$B$12,IF(K50="C",Løndata!$B$13,0)))+IF(L50="A",Løndata!$B$11,IF(L50="B",Løndata!$B$12,IF(L50="C",Løndata!$B$13,0)))+IF(M50="A",Løndata!$B$11,IF(M50="B",Løndata!$B$12,IF(M50="C",Løndata!$B$13,0)))</f>
        <v>0</v>
      </c>
      <c r="O50" s="7">
        <f>IF(J50="Leder",Løndata!B$4,IF(J50="Adm.",Løndata!B$3,IF(J50="Ren.",Løndata!B$6,IF(J50="Tekn.",Løndata!B$7,Løndata!B$5))))</f>
        <v>26889.45</v>
      </c>
      <c r="P50" s="7">
        <f>IF(O50="Leder",Løndata!C$4,IF(O50="Adm.",Løndata!C$3,IF(O50="Ren.",Løndata!C$6,IF(O50="Tekn.",Løndata!C$7,Løndata!C$5))))*I50</f>
        <v>6227</v>
      </c>
      <c r="Q50" s="7">
        <f t="shared" si="9"/>
        <v>33116.449999999997</v>
      </c>
    </row>
    <row r="51" spans="1:17">
      <c r="A51" s="24"/>
      <c r="B51" s="33" t="s">
        <v>212</v>
      </c>
      <c r="C51" s="32" t="s">
        <v>201</v>
      </c>
      <c r="D51" s="34" t="s">
        <v>259</v>
      </c>
      <c r="E51" s="2" t="str">
        <f t="shared" si="5"/>
        <v>mand</v>
      </c>
      <c r="F51" s="3">
        <f t="shared" ca="1" si="6"/>
        <v>48</v>
      </c>
      <c r="G51" s="35">
        <v>33604</v>
      </c>
      <c r="H51" s="5">
        <f t="shared" si="7"/>
        <v>16</v>
      </c>
      <c r="I51" s="6">
        <f t="shared" si="8"/>
        <v>3</v>
      </c>
      <c r="J51" s="1" t="s">
        <v>39</v>
      </c>
      <c r="K51" s="37"/>
      <c r="L51" s="37"/>
      <c r="M51" s="37"/>
      <c r="N51" s="7">
        <f>IF(K51="A",Løndata!$B$11,IF(K51="B",Løndata!$B$12,IF(K51="C",Løndata!$B$13,0)))+IF(L51="A",Løndata!$B$11,IF(L51="B",Løndata!$B$12,IF(L51="C",Løndata!$B$13,0)))+IF(M51="A",Løndata!$B$11,IF(M51="B",Løndata!$B$12,IF(M51="C",Løndata!$B$13,0)))</f>
        <v>0</v>
      </c>
      <c r="O51" s="7">
        <f>IF(J51="Leder",Løndata!B$4,IF(J51="Adm.",Løndata!B$3,IF(J51="Ren.",Løndata!B$6,IF(J51="Tekn.",Løndata!B$7,Løndata!B$5))))</f>
        <v>19299.75</v>
      </c>
      <c r="P51" s="7">
        <f>IF(O51="Leder",Løndata!C$4,IF(O51="Adm.",Løndata!C$3,IF(O51="Ren.",Løndata!C$6,IF(O51="Tekn.",Løndata!C$7,Løndata!C$5))))*I51</f>
        <v>4670.25</v>
      </c>
      <c r="Q51" s="7">
        <f t="shared" si="9"/>
        <v>23970</v>
      </c>
    </row>
    <row r="52" spans="1:17">
      <c r="A52" s="24"/>
      <c r="B52" s="25" t="s">
        <v>59</v>
      </c>
      <c r="C52" s="1" t="s">
        <v>60</v>
      </c>
      <c r="D52" s="25" t="s">
        <v>61</v>
      </c>
      <c r="E52" s="2" t="str">
        <f t="shared" si="5"/>
        <v>kvinde</v>
      </c>
      <c r="F52" s="3">
        <f t="shared" ca="1" si="6"/>
        <v>46</v>
      </c>
      <c r="G52" s="4">
        <v>29983</v>
      </c>
      <c r="H52" s="5">
        <f t="shared" si="7"/>
        <v>26</v>
      </c>
      <c r="I52" s="6">
        <f t="shared" si="8"/>
        <v>5</v>
      </c>
      <c r="J52" s="1" t="s">
        <v>17</v>
      </c>
      <c r="K52" s="37"/>
      <c r="L52" s="37"/>
      <c r="M52" s="37"/>
      <c r="N52" s="7">
        <f>IF(K52="A",Løndata!$B$11,IF(K52="B",Løndata!$B$12,IF(K52="C",Løndata!$B$13,0)))+IF(L52="A",Løndata!$B$11,IF(L52="B",Løndata!$B$12,IF(L52="C",Løndata!$B$13,0)))+IF(M52="A",Løndata!$B$11,IF(M52="B",Løndata!$B$12,IF(M52="C",Løndata!$B$13,0)))</f>
        <v>0</v>
      </c>
      <c r="O52" s="7">
        <f>IF(J52="Leder",Løndata!B$4,IF(J52="Adm.",Løndata!B$3,IF(J52="Ren.",Løndata!B$6,IF(J52="Tekn.",Løndata!B$7,Løndata!B$5))))</f>
        <v>26889.45</v>
      </c>
      <c r="P52" s="7">
        <f>IF(O52="Leder",Løndata!C$4,IF(O52="Adm.",Løndata!C$3,IF(O52="Ren.",Løndata!C$6,IF(O52="Tekn.",Løndata!C$7,Løndata!C$5))))*I52</f>
        <v>7783.75</v>
      </c>
      <c r="Q52" s="7">
        <f t="shared" si="9"/>
        <v>34673.199999999997</v>
      </c>
    </row>
    <row r="53" spans="1:17">
      <c r="A53" s="24"/>
      <c r="B53" s="25" t="s">
        <v>62</v>
      </c>
      <c r="C53" s="1" t="s">
        <v>63</v>
      </c>
      <c r="D53" s="25" t="s">
        <v>64</v>
      </c>
      <c r="E53" s="2" t="str">
        <f t="shared" si="5"/>
        <v>mand</v>
      </c>
      <c r="F53" s="3">
        <f t="shared" ca="1" si="6"/>
        <v>58</v>
      </c>
      <c r="G53" s="4">
        <v>37135</v>
      </c>
      <c r="H53" s="5">
        <f t="shared" si="7"/>
        <v>7</v>
      </c>
      <c r="I53" s="6">
        <f t="shared" si="8"/>
        <v>1</v>
      </c>
      <c r="J53" s="1" t="s">
        <v>17</v>
      </c>
      <c r="K53" s="37" t="s">
        <v>105</v>
      </c>
      <c r="L53" s="37" t="s">
        <v>106</v>
      </c>
      <c r="M53" s="37" t="s">
        <v>48</v>
      </c>
      <c r="N53" s="7">
        <f>IF(K53="A",Løndata!$B$11,IF(K53="B",Løndata!$B$12,IF(K53="C",Løndata!$B$13,0)))+IF(L53="A",Løndata!$B$11,IF(L53="B",Løndata!$B$12,IF(L53="C",Løndata!$B$13,0)))+IF(M53="A",Løndata!$B$11,IF(M53="B",Løndata!$B$12,IF(M53="C",Løndata!$B$13,0)))</f>
        <v>3000</v>
      </c>
      <c r="O53" s="7">
        <f>IF(J53="Leder",Løndata!B$4,IF(J53="Adm.",Løndata!B$3,IF(J53="Ren.",Løndata!B$6,IF(J53="Tekn.",Løndata!B$7,Løndata!B$5))))</f>
        <v>26889.45</v>
      </c>
      <c r="P53" s="7">
        <f>IF(O53="Leder",Løndata!C$4,IF(O53="Adm.",Løndata!C$3,IF(O53="Ren.",Løndata!C$6,IF(O53="Tekn.",Løndata!C$7,Løndata!C$5))))*I53</f>
        <v>1556.75</v>
      </c>
      <c r="Q53" s="7">
        <f t="shared" si="9"/>
        <v>31446.2</v>
      </c>
    </row>
    <row r="54" spans="1:17">
      <c r="A54" s="24"/>
      <c r="B54" s="34" t="s">
        <v>184</v>
      </c>
      <c r="C54" s="32" t="s">
        <v>185</v>
      </c>
      <c r="D54" s="34" t="s">
        <v>248</v>
      </c>
      <c r="E54" s="2" t="str">
        <f t="shared" si="5"/>
        <v>mand</v>
      </c>
      <c r="F54" s="3">
        <f t="shared" ca="1" si="6"/>
        <v>50</v>
      </c>
      <c r="G54" s="35">
        <v>33817</v>
      </c>
      <c r="H54" s="5">
        <f t="shared" si="7"/>
        <v>16</v>
      </c>
      <c r="I54" s="6">
        <f t="shared" si="8"/>
        <v>3</v>
      </c>
      <c r="J54" s="1" t="s">
        <v>26</v>
      </c>
      <c r="K54" s="37" t="s">
        <v>48</v>
      </c>
      <c r="L54" s="37"/>
      <c r="M54" s="37"/>
      <c r="N54" s="7">
        <f>IF(K54="A",Løndata!$B$11,IF(K54="B",Løndata!$B$12,IF(K54="C",Løndata!$B$13,0)))+IF(L54="A",Løndata!$B$11,IF(L54="B",Løndata!$B$12,IF(L54="C",Løndata!$B$13,0)))+IF(M54="A",Løndata!$B$11,IF(M54="B",Løndata!$B$12,IF(M54="C",Løndata!$B$13,0)))</f>
        <v>700</v>
      </c>
      <c r="O54" s="7">
        <f>IF(J54="Leder",Løndata!B$4,IF(J54="Adm.",Løndata!B$3,IF(J54="Ren.",Løndata!B$6,IF(J54="Tekn.",Løndata!B$7,Løndata!B$5))))</f>
        <v>29652.35</v>
      </c>
      <c r="P54" s="7">
        <f>IF(O54="Leder",Løndata!C$4,IF(O54="Adm.",Løndata!C$3,IF(O54="Ren.",Løndata!C$6,IF(O54="Tekn.",Løndata!C$7,Løndata!C$5))))*I54</f>
        <v>4670.25</v>
      </c>
      <c r="Q54" s="7">
        <f t="shared" si="9"/>
        <v>35022.6</v>
      </c>
    </row>
    <row r="55" spans="1:17">
      <c r="A55" s="24"/>
      <c r="B55" s="33" t="s">
        <v>127</v>
      </c>
      <c r="C55" s="32" t="s">
        <v>109</v>
      </c>
      <c r="D55" s="34" t="s">
        <v>222</v>
      </c>
      <c r="E55" s="2" t="str">
        <f t="shared" si="5"/>
        <v>kvinde</v>
      </c>
      <c r="F55" s="3">
        <f t="shared" ca="1" si="6"/>
        <v>55</v>
      </c>
      <c r="G55" s="35">
        <v>31138</v>
      </c>
      <c r="H55" s="5">
        <f t="shared" si="7"/>
        <v>23</v>
      </c>
      <c r="I55" s="6">
        <f t="shared" si="8"/>
        <v>4</v>
      </c>
      <c r="J55" s="1" t="s">
        <v>26</v>
      </c>
      <c r="K55" s="37"/>
      <c r="L55" s="37"/>
      <c r="M55" s="37"/>
      <c r="N55" s="7">
        <f>IF(K55="A",Løndata!$B$11,IF(K55="B",Løndata!$B$12,IF(K55="C",Løndata!$B$13,0)))+IF(L55="A",Løndata!$B$11,IF(L55="B",Løndata!$B$12,IF(L55="C",Løndata!$B$13,0)))+IF(M55="A",Løndata!$B$11,IF(M55="B",Løndata!$B$12,IF(M55="C",Løndata!$B$13,0)))</f>
        <v>0</v>
      </c>
      <c r="O55" s="7">
        <f>IF(J55="Leder",Løndata!B$4,IF(J55="Adm.",Løndata!B$3,IF(J55="Ren.",Løndata!B$6,IF(J55="Tekn.",Løndata!B$7,Løndata!B$5))))</f>
        <v>29652.35</v>
      </c>
      <c r="P55" s="7">
        <f>IF(O55="Leder",Løndata!C$4,IF(O55="Adm.",Løndata!C$3,IF(O55="Ren.",Løndata!C$6,IF(O55="Tekn.",Løndata!C$7,Løndata!C$5))))*I55</f>
        <v>6227</v>
      </c>
      <c r="Q55" s="7">
        <f t="shared" si="9"/>
        <v>35879.35</v>
      </c>
    </row>
    <row r="56" spans="1:17">
      <c r="A56" s="24"/>
      <c r="B56" s="33" t="s">
        <v>108</v>
      </c>
      <c r="C56" s="32" t="s">
        <v>109</v>
      </c>
      <c r="D56" s="34" t="s">
        <v>70</v>
      </c>
      <c r="E56" s="2" t="str">
        <f t="shared" si="5"/>
        <v>mand</v>
      </c>
      <c r="F56" s="3">
        <f t="shared" ca="1" si="6"/>
        <v>60</v>
      </c>
      <c r="G56" s="35">
        <v>34881</v>
      </c>
      <c r="H56" s="5">
        <f t="shared" si="7"/>
        <v>13</v>
      </c>
      <c r="I56" s="6">
        <f t="shared" si="8"/>
        <v>2</v>
      </c>
      <c r="J56" s="1" t="s">
        <v>17</v>
      </c>
      <c r="K56" s="37" t="s">
        <v>48</v>
      </c>
      <c r="L56" s="37"/>
      <c r="M56" s="37"/>
      <c r="N56" s="7">
        <f>IF(K56="A",Løndata!$B$11,IF(K56="B",Løndata!$B$12,IF(K56="C",Løndata!$B$13,0)))+IF(L56="A",Løndata!$B$11,IF(L56="B",Løndata!$B$12,IF(L56="C",Løndata!$B$13,0)))+IF(M56="A",Løndata!$B$11,IF(M56="B",Løndata!$B$12,IF(M56="C",Løndata!$B$13,0)))</f>
        <v>700</v>
      </c>
      <c r="O56" s="7">
        <f>IF(J56="Leder",Løndata!B$4,IF(J56="Adm.",Løndata!B$3,IF(J56="Ren.",Løndata!B$6,IF(J56="Tekn.",Løndata!B$7,Løndata!B$5))))</f>
        <v>26889.45</v>
      </c>
      <c r="P56" s="7">
        <f>IF(O56="Leder",Løndata!C$4,IF(O56="Adm.",Løndata!C$3,IF(O56="Ren.",Løndata!C$6,IF(O56="Tekn.",Løndata!C$7,Løndata!C$5))))*I56</f>
        <v>3113.5</v>
      </c>
      <c r="Q56" s="7">
        <f t="shared" si="9"/>
        <v>30702.95</v>
      </c>
    </row>
    <row r="57" spans="1:17">
      <c r="A57" s="24"/>
      <c r="B57" s="34" t="s">
        <v>208</v>
      </c>
      <c r="C57" s="32" t="s">
        <v>209</v>
      </c>
      <c r="D57" s="34" t="s">
        <v>266</v>
      </c>
      <c r="E57" s="2" t="str">
        <f t="shared" si="5"/>
        <v>mand</v>
      </c>
      <c r="F57" s="3">
        <f t="shared" ca="1" si="6"/>
        <v>47</v>
      </c>
      <c r="G57" s="35">
        <v>35096</v>
      </c>
      <c r="H57" s="5">
        <f t="shared" si="7"/>
        <v>12</v>
      </c>
      <c r="I57" s="6">
        <f t="shared" si="8"/>
        <v>2</v>
      </c>
      <c r="J57" s="1" t="s">
        <v>26</v>
      </c>
      <c r="K57" s="37"/>
      <c r="L57" s="37" t="s">
        <v>106</v>
      </c>
      <c r="M57" s="37"/>
      <c r="N57" s="7">
        <f>IF(K57="A",Løndata!$B$11,IF(K57="B",Løndata!$B$12,IF(K57="C",Løndata!$B$13,0)))+IF(L57="A",Løndata!$B$11,IF(L57="B",Løndata!$B$12,IF(L57="C",Løndata!$B$13,0)))+IF(M57="A",Løndata!$B$11,IF(M57="B",Løndata!$B$12,IF(M57="C",Løndata!$B$13,0)))</f>
        <v>1100</v>
      </c>
      <c r="O57" s="7">
        <f>IF(J57="Leder",Løndata!B$4,IF(J57="Adm.",Løndata!B$3,IF(J57="Ren.",Løndata!B$6,IF(J57="Tekn.",Løndata!B$7,Løndata!B$5))))</f>
        <v>29652.35</v>
      </c>
      <c r="P57" s="7">
        <f>IF(O57="Leder",Løndata!C$4,IF(O57="Adm.",Løndata!C$3,IF(O57="Ren.",Løndata!C$6,IF(O57="Tekn.",Løndata!C$7,Løndata!C$5))))*I57</f>
        <v>3113.5</v>
      </c>
      <c r="Q57" s="7">
        <f t="shared" si="9"/>
        <v>33865.85</v>
      </c>
    </row>
    <row r="58" spans="1:17">
      <c r="A58" s="24"/>
      <c r="B58" s="25" t="s">
        <v>65</v>
      </c>
      <c r="C58" s="1" t="s">
        <v>66</v>
      </c>
      <c r="D58" s="25" t="s">
        <v>67</v>
      </c>
      <c r="E58" s="2" t="str">
        <f t="shared" si="5"/>
        <v>kvinde</v>
      </c>
      <c r="F58" s="3">
        <f t="shared" ca="1" si="6"/>
        <v>45</v>
      </c>
      <c r="G58" s="4">
        <v>32264</v>
      </c>
      <c r="H58" s="5">
        <f t="shared" si="7"/>
        <v>20</v>
      </c>
      <c r="I58" s="6">
        <f t="shared" si="8"/>
        <v>4</v>
      </c>
      <c r="J58" s="1" t="s">
        <v>26</v>
      </c>
      <c r="K58" s="37"/>
      <c r="L58" s="37"/>
      <c r="M58" s="37" t="s">
        <v>48</v>
      </c>
      <c r="N58" s="7">
        <f>IF(K58="A",Løndata!$B$11,IF(K58="B",Løndata!$B$12,IF(K58="C",Løndata!$B$13,0)))+IF(L58="A",Løndata!$B$11,IF(L58="B",Løndata!$B$12,IF(L58="C",Løndata!$B$13,0)))+IF(M58="A",Løndata!$B$11,IF(M58="B",Løndata!$B$12,IF(M58="C",Løndata!$B$13,0)))</f>
        <v>700</v>
      </c>
      <c r="O58" s="7">
        <f>IF(J58="Leder",Løndata!B$4,IF(J58="Adm.",Løndata!B$3,IF(J58="Ren.",Løndata!B$6,IF(J58="Tekn.",Løndata!B$7,Løndata!B$5))))</f>
        <v>29652.35</v>
      </c>
      <c r="P58" s="7">
        <f>IF(O58="Leder",Løndata!C$4,IF(O58="Adm.",Løndata!C$3,IF(O58="Ren.",Løndata!C$6,IF(O58="Tekn.",Løndata!C$7,Løndata!C$5))))*I58</f>
        <v>6227</v>
      </c>
      <c r="Q58" s="7">
        <f t="shared" si="9"/>
        <v>36579.35</v>
      </c>
    </row>
    <row r="59" spans="1:17">
      <c r="A59" s="24"/>
      <c r="B59" s="33" t="s">
        <v>176</v>
      </c>
      <c r="C59" s="32" t="s">
        <v>177</v>
      </c>
      <c r="D59" s="34" t="s">
        <v>243</v>
      </c>
      <c r="E59" s="2" t="str">
        <f t="shared" si="5"/>
        <v>mand</v>
      </c>
      <c r="F59" s="3">
        <f t="shared" ca="1" si="6"/>
        <v>52</v>
      </c>
      <c r="G59" s="35">
        <v>37987</v>
      </c>
      <c r="H59" s="5">
        <f t="shared" si="7"/>
        <v>4</v>
      </c>
      <c r="I59" s="6">
        <f t="shared" si="8"/>
        <v>0</v>
      </c>
      <c r="J59" s="1" t="s">
        <v>26</v>
      </c>
      <c r="K59" s="37"/>
      <c r="L59" s="37"/>
      <c r="M59" s="37"/>
      <c r="N59" s="7">
        <f>IF(K59="A",Løndata!$B$11,IF(K59="B",Løndata!$B$12,IF(K59="C",Løndata!$B$13,0)))+IF(L59="A",Løndata!$B$11,IF(L59="B",Løndata!$B$12,IF(L59="C",Løndata!$B$13,0)))+IF(M59="A",Løndata!$B$11,IF(M59="B",Løndata!$B$12,IF(M59="C",Løndata!$B$13,0)))</f>
        <v>0</v>
      </c>
      <c r="O59" s="7">
        <f>IF(J59="Leder",Løndata!B$4,IF(J59="Adm.",Løndata!B$3,IF(J59="Ren.",Løndata!B$6,IF(J59="Tekn.",Løndata!B$7,Løndata!B$5))))</f>
        <v>29652.35</v>
      </c>
      <c r="P59" s="7">
        <f>IF(O59="Leder",Løndata!C$4,IF(O59="Adm.",Løndata!C$3,IF(O59="Ren.",Løndata!C$6,IF(O59="Tekn.",Løndata!C$7,Løndata!C$5))))*I59</f>
        <v>0</v>
      </c>
      <c r="Q59" s="7">
        <f t="shared" si="9"/>
        <v>29652.35</v>
      </c>
    </row>
    <row r="60" spans="1:17">
      <c r="A60" s="24"/>
      <c r="B60" s="34" t="s">
        <v>138</v>
      </c>
      <c r="C60" s="32" t="s">
        <v>139</v>
      </c>
      <c r="D60" s="34" t="s">
        <v>226</v>
      </c>
      <c r="E60" s="2" t="str">
        <f t="shared" si="5"/>
        <v>mand</v>
      </c>
      <c r="F60" s="3">
        <f t="shared" ca="1" si="6"/>
        <v>55</v>
      </c>
      <c r="G60" s="35">
        <v>31717</v>
      </c>
      <c r="H60" s="5">
        <f t="shared" si="7"/>
        <v>22</v>
      </c>
      <c r="I60" s="6">
        <f t="shared" si="8"/>
        <v>4</v>
      </c>
      <c r="J60" s="1" t="s">
        <v>26</v>
      </c>
      <c r="K60" s="37" t="s">
        <v>106</v>
      </c>
      <c r="L60" s="37"/>
      <c r="M60" s="37"/>
      <c r="N60" s="7">
        <f>IF(K60="A",Løndata!$B$11,IF(K60="B",Løndata!$B$12,IF(K60="C",Løndata!$B$13,0)))+IF(L60="A",Løndata!$B$11,IF(L60="B",Løndata!$B$12,IF(L60="C",Løndata!$B$13,0)))+IF(M60="A",Løndata!$B$11,IF(M60="B",Løndata!$B$12,IF(M60="C",Løndata!$B$13,0)))</f>
        <v>1100</v>
      </c>
      <c r="O60" s="7">
        <f>IF(J60="Leder",Løndata!B$4,IF(J60="Adm.",Løndata!B$3,IF(J60="Ren.",Løndata!B$6,IF(J60="Tekn.",Løndata!B$7,Løndata!B$5))))</f>
        <v>29652.35</v>
      </c>
      <c r="P60" s="7">
        <f>IF(O60="Leder",Løndata!C$4,IF(O60="Adm.",Løndata!C$3,IF(O60="Ren.",Løndata!C$6,IF(O60="Tekn.",Løndata!C$7,Løndata!C$5))))*I60</f>
        <v>6227</v>
      </c>
      <c r="Q60" s="7">
        <f t="shared" si="9"/>
        <v>36979.35</v>
      </c>
    </row>
    <row r="61" spans="1:17">
      <c r="A61" s="24"/>
      <c r="B61" s="34" t="s">
        <v>156</v>
      </c>
      <c r="C61" s="32" t="s">
        <v>139</v>
      </c>
      <c r="D61" s="34" t="s">
        <v>284</v>
      </c>
      <c r="E61" s="2" t="str">
        <f t="shared" si="5"/>
        <v>mand</v>
      </c>
      <c r="F61" s="3">
        <f t="shared" ca="1" si="6"/>
        <v>53</v>
      </c>
      <c r="G61" s="35">
        <v>31717</v>
      </c>
      <c r="H61" s="5">
        <f t="shared" si="7"/>
        <v>22</v>
      </c>
      <c r="I61" s="6">
        <f t="shared" si="8"/>
        <v>4</v>
      </c>
      <c r="J61" s="1" t="s">
        <v>26</v>
      </c>
      <c r="K61" s="37"/>
      <c r="L61" s="37"/>
      <c r="M61" s="37"/>
      <c r="N61" s="7">
        <f>IF(K61="A",Løndata!$B$11,IF(K61="B",Løndata!$B$12,IF(K61="C",Løndata!$B$13,0)))+IF(L61="A",Løndata!$B$11,IF(L61="B",Løndata!$B$12,IF(L61="C",Løndata!$B$13,0)))+IF(M61="A",Løndata!$B$11,IF(M61="B",Løndata!$B$12,IF(M61="C",Løndata!$B$13,0)))</f>
        <v>0</v>
      </c>
      <c r="O61" s="7">
        <f>IF(J61="Leder",Løndata!B$4,IF(J61="Adm.",Løndata!B$3,IF(J61="Ren.",Løndata!B$6,IF(J61="Tekn.",Løndata!B$7,Løndata!B$5))))</f>
        <v>29652.35</v>
      </c>
      <c r="P61" s="7">
        <f>IF(O61="Leder",Løndata!C$4,IF(O61="Adm.",Løndata!C$3,IF(O61="Ren.",Løndata!C$6,IF(O61="Tekn.",Løndata!C$7,Løndata!C$5))))*I61</f>
        <v>6227</v>
      </c>
      <c r="Q61" s="7">
        <f t="shared" si="9"/>
        <v>35879.35</v>
      </c>
    </row>
    <row r="62" spans="1:17">
      <c r="A62" s="24"/>
      <c r="B62" s="33" t="s">
        <v>182</v>
      </c>
      <c r="C62" s="32" t="s">
        <v>139</v>
      </c>
      <c r="D62" s="34" t="s">
        <v>252</v>
      </c>
      <c r="E62" s="2" t="str">
        <f t="shared" si="5"/>
        <v>mand</v>
      </c>
      <c r="F62" s="3">
        <f t="shared" ca="1" si="6"/>
        <v>49</v>
      </c>
      <c r="G62" s="35">
        <v>36831</v>
      </c>
      <c r="H62" s="5">
        <f t="shared" si="7"/>
        <v>8</v>
      </c>
      <c r="I62" s="6">
        <f t="shared" si="8"/>
        <v>1</v>
      </c>
      <c r="J62" s="1" t="s">
        <v>22</v>
      </c>
      <c r="K62" s="37"/>
      <c r="L62" s="37"/>
      <c r="M62" s="37"/>
      <c r="N62" s="7">
        <f>IF(K62="A",Løndata!$B$11,IF(K62="B",Løndata!$B$12,IF(K62="C",Løndata!$B$13,0)))+IF(L62="A",Løndata!$B$11,IF(L62="B",Løndata!$B$12,IF(L62="C",Løndata!$B$13,0)))+IF(M62="A",Løndata!$B$11,IF(M62="B",Løndata!$B$12,IF(M62="C",Løndata!$B$13,0)))</f>
        <v>0</v>
      </c>
      <c r="O62" s="7">
        <f>IF(J62="Leder",Løndata!B$4,IF(J62="Adm.",Løndata!B$3,IF(J62="Ren.",Løndata!B$6,IF(J62="Tekn.",Løndata!B$7,Løndata!B$5))))</f>
        <v>28547.25</v>
      </c>
      <c r="P62" s="7">
        <f>IF(O62="Leder",Løndata!C$4,IF(O62="Adm.",Løndata!C$3,IF(O62="Ren.",Løndata!C$6,IF(O62="Tekn.",Løndata!C$7,Løndata!C$5))))*I62</f>
        <v>1556.75</v>
      </c>
      <c r="Q62" s="7">
        <f t="shared" si="9"/>
        <v>30104</v>
      </c>
    </row>
    <row r="63" spans="1:17">
      <c r="A63" s="24"/>
      <c r="B63" s="34" t="s">
        <v>119</v>
      </c>
      <c r="C63" s="32" t="s">
        <v>168</v>
      </c>
      <c r="D63" s="34" t="s">
        <v>238</v>
      </c>
      <c r="E63" s="2" t="str">
        <f t="shared" si="5"/>
        <v>mand</v>
      </c>
      <c r="F63" s="3">
        <f t="shared" ca="1" si="6"/>
        <v>52</v>
      </c>
      <c r="G63" s="35">
        <v>32813</v>
      </c>
      <c r="H63" s="5">
        <f t="shared" si="7"/>
        <v>19</v>
      </c>
      <c r="I63" s="6">
        <f t="shared" si="8"/>
        <v>3</v>
      </c>
      <c r="J63" s="1" t="s">
        <v>26</v>
      </c>
      <c r="K63" s="37" t="s">
        <v>48</v>
      </c>
      <c r="L63" s="37" t="s">
        <v>106</v>
      </c>
      <c r="M63" s="37" t="s">
        <v>48</v>
      </c>
      <c r="N63" s="7">
        <f>IF(K63="A",Løndata!$B$11,IF(K63="B",Løndata!$B$12,IF(K63="C",Løndata!$B$13,0)))+IF(L63="A",Løndata!$B$11,IF(L63="B",Løndata!$B$12,IF(L63="C",Løndata!$B$13,0)))+IF(M63="A",Løndata!$B$11,IF(M63="B",Løndata!$B$12,IF(M63="C",Løndata!$B$13,0)))</f>
        <v>2500</v>
      </c>
      <c r="O63" s="7">
        <f>IF(J63="Leder",Løndata!B$4,IF(J63="Adm.",Løndata!B$3,IF(J63="Ren.",Løndata!B$6,IF(J63="Tekn.",Løndata!B$7,Løndata!B$5))))</f>
        <v>29652.35</v>
      </c>
      <c r="P63" s="7">
        <f>IF(O63="Leder",Løndata!C$4,IF(O63="Adm.",Løndata!C$3,IF(O63="Ren.",Løndata!C$6,IF(O63="Tekn.",Løndata!C$7,Løndata!C$5))))*I63</f>
        <v>4670.25</v>
      </c>
      <c r="Q63" s="7">
        <f t="shared" si="9"/>
        <v>36822.6</v>
      </c>
    </row>
    <row r="64" spans="1:17">
      <c r="A64" s="24"/>
      <c r="B64" s="33" t="s">
        <v>163</v>
      </c>
      <c r="C64" s="32" t="s">
        <v>164</v>
      </c>
      <c r="D64" s="34" t="s">
        <v>285</v>
      </c>
      <c r="E64" s="2" t="str">
        <f t="shared" si="5"/>
        <v>kvinde</v>
      </c>
      <c r="F64" s="3">
        <f t="shared" ca="1" si="6"/>
        <v>52</v>
      </c>
      <c r="G64" s="35">
        <v>34759</v>
      </c>
      <c r="H64" s="5">
        <f t="shared" si="7"/>
        <v>13</v>
      </c>
      <c r="I64" s="6">
        <f t="shared" si="8"/>
        <v>2</v>
      </c>
      <c r="J64" s="1" t="s">
        <v>39</v>
      </c>
      <c r="K64" s="37"/>
      <c r="L64" s="37"/>
      <c r="M64" s="37"/>
      <c r="N64" s="7">
        <f>IF(K64="A",Løndata!$B$11,IF(K64="B",Løndata!$B$12,IF(K64="C",Løndata!$B$13,0)))+IF(L64="A",Løndata!$B$11,IF(L64="B",Løndata!$B$12,IF(L64="C",Løndata!$B$13,0)))+IF(M64="A",Løndata!$B$11,IF(M64="B",Løndata!$B$12,IF(M64="C",Løndata!$B$13,0)))</f>
        <v>0</v>
      </c>
      <c r="O64" s="7">
        <f>IF(J64="Leder",Løndata!B$4,IF(J64="Adm.",Løndata!B$3,IF(J64="Ren.",Løndata!B$6,IF(J64="Tekn.",Løndata!B$7,Løndata!B$5))))</f>
        <v>19299.75</v>
      </c>
      <c r="P64" s="7">
        <f>IF(O64="Leder",Løndata!C$4,IF(O64="Adm.",Løndata!C$3,IF(O64="Ren.",Løndata!C$6,IF(O64="Tekn.",Løndata!C$7,Løndata!C$5))))*I64</f>
        <v>3113.5</v>
      </c>
      <c r="Q64" s="7">
        <f t="shared" si="9"/>
        <v>22413.25</v>
      </c>
    </row>
    <row r="65" spans="1:17">
      <c r="A65" s="24"/>
      <c r="B65" s="33" t="s">
        <v>286</v>
      </c>
      <c r="C65" s="32" t="s">
        <v>194</v>
      </c>
      <c r="D65" s="34" t="s">
        <v>255</v>
      </c>
      <c r="E65" s="2" t="str">
        <f t="shared" si="5"/>
        <v>mand</v>
      </c>
      <c r="F65" s="3">
        <f t="shared" ca="1" si="6"/>
        <v>49</v>
      </c>
      <c r="G65" s="35">
        <v>35370</v>
      </c>
      <c r="H65" s="5">
        <f t="shared" si="7"/>
        <v>12</v>
      </c>
      <c r="I65" s="6">
        <f t="shared" si="8"/>
        <v>2</v>
      </c>
      <c r="J65" s="1" t="s">
        <v>26</v>
      </c>
      <c r="K65" s="37"/>
      <c r="L65" s="37"/>
      <c r="M65" s="37"/>
      <c r="N65" s="7">
        <f>IF(K65="A",Løndata!$B$11,IF(K65="B",Løndata!$B$12,IF(K65="C",Løndata!$B$13,0)))+IF(L65="A",Løndata!$B$11,IF(L65="B",Løndata!$B$12,IF(L65="C",Løndata!$B$13,0)))+IF(M65="A",Løndata!$B$11,IF(M65="B",Løndata!$B$12,IF(M65="C",Løndata!$B$13,0)))</f>
        <v>0</v>
      </c>
      <c r="O65" s="7">
        <f>IF(J65="Leder",Løndata!B$4,IF(J65="Adm.",Løndata!B$3,IF(J65="Ren.",Løndata!B$6,IF(J65="Tekn.",Løndata!B$7,Løndata!B$5))))</f>
        <v>29652.35</v>
      </c>
      <c r="P65" s="7">
        <f>IF(O65="Leder",Løndata!C$4,IF(O65="Adm.",Løndata!C$3,IF(O65="Ren.",Løndata!C$6,IF(O65="Tekn.",Løndata!C$7,Løndata!C$5))))*I65</f>
        <v>3113.5</v>
      </c>
      <c r="Q65" s="7">
        <f t="shared" si="9"/>
        <v>32765.85</v>
      </c>
    </row>
    <row r="66" spans="1:17">
      <c r="A66" s="24"/>
      <c r="B66" s="33" t="s">
        <v>132</v>
      </c>
      <c r="C66" s="32" t="s">
        <v>133</v>
      </c>
      <c r="D66" s="34" t="s">
        <v>225</v>
      </c>
      <c r="E66" s="2" t="str">
        <f t="shared" ref="E66:E97" si="10">IF(MOD(RIGHT(D66,1),2)=1,"mand","kvinde")</f>
        <v>kvinde</v>
      </c>
      <c r="F66" s="3">
        <f t="shared" ref="F66:F101" ca="1" si="11">ROUNDDOWN((TODAY()-CONCATENATE(LEFT(LEFT(D66,6),2),"-",RIGHT(LEFT(LEFT(D66,6),4),2),"-",RIGHT(LEFT(D66,6),2)))/365.24,0)</f>
        <v>55</v>
      </c>
      <c r="G66" s="35">
        <v>33239</v>
      </c>
      <c r="H66" s="5">
        <f t="shared" ref="H66:H97" si="12">TRUNC(($A$1-G66)/365.24,0)</f>
        <v>17</v>
      </c>
      <c r="I66" s="6">
        <f t="shared" ref="I66:I97" si="13">TRUNC(H66/5,0)</f>
        <v>3</v>
      </c>
      <c r="J66" s="1" t="s">
        <v>17</v>
      </c>
      <c r="K66" s="37"/>
      <c r="L66" s="37" t="s">
        <v>106</v>
      </c>
      <c r="M66" s="37" t="s">
        <v>48</v>
      </c>
      <c r="N66" s="7">
        <f>IF(K66="A",Løndata!$B$11,IF(K66="B",Løndata!$B$12,IF(K66="C",Løndata!$B$13,0)))+IF(L66="A",Løndata!$B$11,IF(L66="B",Løndata!$B$12,IF(L66="C",Løndata!$B$13,0)))+IF(M66="A",Løndata!$B$11,IF(M66="B",Løndata!$B$12,IF(M66="C",Løndata!$B$13,0)))</f>
        <v>1800</v>
      </c>
      <c r="O66" s="7">
        <f>IF(J66="Leder",Løndata!B$4,IF(J66="Adm.",Løndata!B$3,IF(J66="Ren.",Løndata!B$6,IF(J66="Tekn.",Løndata!B$7,Løndata!B$5))))</f>
        <v>26889.45</v>
      </c>
      <c r="P66" s="7">
        <f>IF(O66="Leder",Løndata!C$4,IF(O66="Adm.",Løndata!C$3,IF(O66="Ren.",Løndata!C$6,IF(O66="Tekn.",Løndata!C$7,Løndata!C$5))))*I66</f>
        <v>4670.25</v>
      </c>
      <c r="Q66" s="7">
        <f t="shared" ref="Q66:Q97" si="14">SUM(N66:P66)</f>
        <v>33359.699999999997</v>
      </c>
    </row>
    <row r="67" spans="1:17">
      <c r="A67" s="24"/>
      <c r="B67" s="25" t="s">
        <v>68</v>
      </c>
      <c r="C67" s="1" t="s">
        <v>69</v>
      </c>
      <c r="D67" s="25" t="s">
        <v>70</v>
      </c>
      <c r="E67" s="2" t="str">
        <f t="shared" si="10"/>
        <v>mand</v>
      </c>
      <c r="F67" s="3">
        <f t="shared" ca="1" si="11"/>
        <v>60</v>
      </c>
      <c r="G67" s="4">
        <v>39722</v>
      </c>
      <c r="H67" s="5">
        <f t="shared" si="12"/>
        <v>0</v>
      </c>
      <c r="I67" s="6">
        <f t="shared" si="13"/>
        <v>0</v>
      </c>
      <c r="J67" s="1" t="s">
        <v>26</v>
      </c>
      <c r="K67" s="37"/>
      <c r="L67" s="37" t="s">
        <v>106</v>
      </c>
      <c r="M67" s="37"/>
      <c r="N67" s="7">
        <f>IF(K67="A",Løndata!$B$11,IF(K67="B",Løndata!$B$12,IF(K67="C",Løndata!$B$13,0)))+IF(L67="A",Løndata!$B$11,IF(L67="B",Løndata!$B$12,IF(L67="C",Løndata!$B$13,0)))+IF(M67="A",Løndata!$B$11,IF(M67="B",Løndata!$B$12,IF(M67="C",Løndata!$B$13,0)))</f>
        <v>1100</v>
      </c>
      <c r="O67" s="7">
        <f>IF(J67="Leder",Løndata!B$4,IF(J67="Adm.",Løndata!B$3,IF(J67="Ren.",Løndata!B$6,IF(J67="Tekn.",Løndata!B$7,Løndata!B$5))))</f>
        <v>29652.35</v>
      </c>
      <c r="P67" s="7">
        <f>IF(O67="Leder",Løndata!C$4,IF(O67="Adm.",Løndata!C$3,IF(O67="Ren.",Løndata!C$6,IF(O67="Tekn.",Løndata!C$7,Løndata!C$5))))*I67</f>
        <v>0</v>
      </c>
      <c r="Q67" s="7">
        <f t="shared" si="14"/>
        <v>30752.35</v>
      </c>
    </row>
    <row r="68" spans="1:17">
      <c r="A68" s="24"/>
      <c r="B68" s="25" t="s">
        <v>71</v>
      </c>
      <c r="C68" s="1" t="s">
        <v>72</v>
      </c>
      <c r="D68" s="25" t="s">
        <v>73</v>
      </c>
      <c r="E68" s="2" t="str">
        <f t="shared" si="10"/>
        <v>kvinde</v>
      </c>
      <c r="F68" s="3">
        <f t="shared" ca="1" si="11"/>
        <v>45</v>
      </c>
      <c r="G68" s="4">
        <v>36892</v>
      </c>
      <c r="H68" s="5">
        <f t="shared" si="12"/>
        <v>7</v>
      </c>
      <c r="I68" s="6">
        <f t="shared" si="13"/>
        <v>1</v>
      </c>
      <c r="J68" s="1" t="s">
        <v>26</v>
      </c>
      <c r="K68" s="37" t="s">
        <v>106</v>
      </c>
      <c r="L68" s="37"/>
      <c r="M68" s="37"/>
      <c r="N68" s="7">
        <f>IF(K68="A",Løndata!$B$11,IF(K68="B",Løndata!$B$12,IF(K68="C",Løndata!$B$13,0)))+IF(L68="A",Løndata!$B$11,IF(L68="B",Løndata!$B$12,IF(L68="C",Løndata!$B$13,0)))+IF(M68="A",Løndata!$B$11,IF(M68="B",Løndata!$B$12,IF(M68="C",Løndata!$B$13,0)))</f>
        <v>1100</v>
      </c>
      <c r="O68" s="7">
        <f>IF(J68="Leder",Løndata!B$4,IF(J68="Adm.",Løndata!B$3,IF(J68="Ren.",Løndata!B$6,IF(J68="Tekn.",Løndata!B$7,Løndata!B$5))))</f>
        <v>29652.35</v>
      </c>
      <c r="P68" s="7">
        <f>IF(O68="Leder",Løndata!C$4,IF(O68="Adm.",Løndata!C$3,IF(O68="Ren.",Løndata!C$6,IF(O68="Tekn.",Løndata!C$7,Løndata!C$5))))*I68</f>
        <v>1556.75</v>
      </c>
      <c r="Q68" s="7">
        <f t="shared" si="14"/>
        <v>32309.1</v>
      </c>
    </row>
    <row r="69" spans="1:17">
      <c r="A69" s="24"/>
      <c r="B69" s="33" t="s">
        <v>197</v>
      </c>
      <c r="C69" s="32" t="s">
        <v>198</v>
      </c>
      <c r="D69" s="34" t="s">
        <v>257</v>
      </c>
      <c r="E69" s="2" t="str">
        <f t="shared" si="10"/>
        <v>kvinde</v>
      </c>
      <c r="F69" s="3">
        <f t="shared" ca="1" si="11"/>
        <v>49</v>
      </c>
      <c r="G69" s="35">
        <v>36800</v>
      </c>
      <c r="H69" s="5">
        <f t="shared" si="12"/>
        <v>8</v>
      </c>
      <c r="I69" s="6">
        <f t="shared" si="13"/>
        <v>1</v>
      </c>
      <c r="J69" s="1" t="s">
        <v>39</v>
      </c>
      <c r="K69" s="37"/>
      <c r="L69" s="37"/>
      <c r="M69" s="37"/>
      <c r="N69" s="7">
        <f>IF(K69="A",Løndata!$B$11,IF(K69="B",Løndata!$B$12,IF(K69="C",Løndata!$B$13,0)))+IF(L69="A",Løndata!$B$11,IF(L69="B",Løndata!$B$12,IF(L69="C",Løndata!$B$13,0)))+IF(M69="A",Løndata!$B$11,IF(M69="B",Løndata!$B$12,IF(M69="C",Løndata!$B$13,0)))</f>
        <v>0</v>
      </c>
      <c r="O69" s="7">
        <f>IF(J69="Leder",Løndata!B$4,IF(J69="Adm.",Løndata!B$3,IF(J69="Ren.",Løndata!B$6,IF(J69="Tekn.",Løndata!B$7,Løndata!B$5))))</f>
        <v>19299.75</v>
      </c>
      <c r="P69" s="7">
        <f>IF(O69="Leder",Løndata!C$4,IF(O69="Adm.",Løndata!C$3,IF(O69="Ren.",Løndata!C$6,IF(O69="Tekn.",Løndata!C$7,Løndata!C$5))))*I69</f>
        <v>1556.75</v>
      </c>
      <c r="Q69" s="7">
        <f t="shared" si="14"/>
        <v>20856.5</v>
      </c>
    </row>
    <row r="70" spans="1:17">
      <c r="A70" s="24"/>
      <c r="B70" s="33" t="s">
        <v>31</v>
      </c>
      <c r="C70" s="32" t="s">
        <v>204</v>
      </c>
      <c r="D70" s="34" t="s">
        <v>262</v>
      </c>
      <c r="E70" s="2" t="str">
        <f t="shared" si="10"/>
        <v>mand</v>
      </c>
      <c r="F70" s="3">
        <f t="shared" ca="1" si="11"/>
        <v>48</v>
      </c>
      <c r="G70" s="35">
        <v>37316</v>
      </c>
      <c r="H70" s="5">
        <f t="shared" si="12"/>
        <v>6</v>
      </c>
      <c r="I70" s="6">
        <f t="shared" si="13"/>
        <v>1</v>
      </c>
      <c r="J70" s="1" t="s">
        <v>26</v>
      </c>
      <c r="K70" s="37" t="s">
        <v>48</v>
      </c>
      <c r="L70" s="37"/>
      <c r="M70" s="37"/>
      <c r="N70" s="7">
        <f>IF(K70="A",Løndata!$B$11,IF(K70="B",Løndata!$B$12,IF(K70="C",Løndata!$B$13,0)))+IF(L70="A",Løndata!$B$11,IF(L70="B",Løndata!$B$12,IF(L70="C",Løndata!$B$13,0)))+IF(M70="A",Løndata!$B$11,IF(M70="B",Løndata!$B$12,IF(M70="C",Løndata!$B$13,0)))</f>
        <v>700</v>
      </c>
      <c r="O70" s="7">
        <f>IF(J70="Leder",Løndata!B$4,IF(J70="Adm.",Løndata!B$3,IF(J70="Ren.",Løndata!B$6,IF(J70="Tekn.",Løndata!B$7,Løndata!B$5))))</f>
        <v>29652.35</v>
      </c>
      <c r="P70" s="7">
        <f>IF(O70="Leder",Løndata!C$4,IF(O70="Adm.",Løndata!C$3,IF(O70="Ren.",Løndata!C$6,IF(O70="Tekn.",Løndata!C$7,Løndata!C$5))))*I70</f>
        <v>1556.75</v>
      </c>
      <c r="Q70" s="7">
        <f t="shared" si="14"/>
        <v>31909.1</v>
      </c>
    </row>
    <row r="71" spans="1:17">
      <c r="A71" s="24"/>
      <c r="B71" s="33" t="s">
        <v>147</v>
      </c>
      <c r="C71" s="32" t="s">
        <v>75</v>
      </c>
      <c r="D71" s="34" t="s">
        <v>279</v>
      </c>
      <c r="E71" s="2" t="str">
        <f t="shared" si="10"/>
        <v>kvinde</v>
      </c>
      <c r="F71" s="3">
        <f t="shared" ca="1" si="11"/>
        <v>54</v>
      </c>
      <c r="G71" s="35">
        <v>36373</v>
      </c>
      <c r="H71" s="5">
        <f t="shared" si="12"/>
        <v>9</v>
      </c>
      <c r="I71" s="6">
        <f t="shared" si="13"/>
        <v>1</v>
      </c>
      <c r="J71" s="1" t="s">
        <v>26</v>
      </c>
      <c r="K71" s="37" t="s">
        <v>48</v>
      </c>
      <c r="L71" s="37"/>
      <c r="M71" s="37"/>
      <c r="N71" s="7">
        <f>IF(K71="A",Løndata!$B$11,IF(K71="B",Løndata!$B$12,IF(K71="C",Løndata!$B$13,0)))+IF(L71="A",Løndata!$B$11,IF(L71="B",Løndata!$B$12,IF(L71="C",Løndata!$B$13,0)))+IF(M71="A",Løndata!$B$11,IF(M71="B",Løndata!$B$12,IF(M71="C",Løndata!$B$13,0)))</f>
        <v>700</v>
      </c>
      <c r="O71" s="7">
        <f>IF(J71="Leder",Løndata!B$4,IF(J71="Adm.",Løndata!B$3,IF(J71="Ren.",Løndata!B$6,IF(J71="Tekn.",Løndata!B$7,Løndata!B$5))))</f>
        <v>29652.35</v>
      </c>
      <c r="P71" s="7">
        <f>IF(O71="Leder",Løndata!C$4,IF(O71="Adm.",Løndata!C$3,IF(O71="Ren.",Løndata!C$6,IF(O71="Tekn.",Løndata!C$7,Løndata!C$5))))*I71</f>
        <v>1556.75</v>
      </c>
      <c r="Q71" s="7">
        <f t="shared" si="14"/>
        <v>31909.1</v>
      </c>
    </row>
    <row r="72" spans="1:17">
      <c r="A72" s="24"/>
      <c r="B72" s="25" t="s">
        <v>74</v>
      </c>
      <c r="C72" s="1" t="s">
        <v>75</v>
      </c>
      <c r="D72" s="25" t="s">
        <v>76</v>
      </c>
      <c r="E72" s="2" t="str">
        <f t="shared" si="10"/>
        <v>kvinde</v>
      </c>
      <c r="F72" s="3">
        <f t="shared" ca="1" si="11"/>
        <v>48</v>
      </c>
      <c r="G72" s="4">
        <v>37681</v>
      </c>
      <c r="H72" s="5">
        <f t="shared" si="12"/>
        <v>5</v>
      </c>
      <c r="I72" s="6">
        <f t="shared" si="13"/>
        <v>1</v>
      </c>
      <c r="J72" s="1" t="s">
        <v>22</v>
      </c>
      <c r="K72" s="37"/>
      <c r="L72" s="37"/>
      <c r="M72" s="37"/>
      <c r="N72" s="7">
        <f>IF(K72="A",Løndata!$B$11,IF(K72="B",Løndata!$B$12,IF(K72="C",Løndata!$B$13,0)))+IF(L72="A",Løndata!$B$11,IF(L72="B",Løndata!$B$12,IF(L72="C",Løndata!$B$13,0)))+IF(M72="A",Løndata!$B$11,IF(M72="B",Løndata!$B$12,IF(M72="C",Løndata!$B$13,0)))</f>
        <v>0</v>
      </c>
      <c r="O72" s="7">
        <f>IF(J72="Leder",Løndata!B$4,IF(J72="Adm.",Løndata!B$3,IF(J72="Ren.",Løndata!B$6,IF(J72="Tekn.",Løndata!B$7,Løndata!B$5))))</f>
        <v>28547.25</v>
      </c>
      <c r="P72" s="7">
        <f>IF(O72="Leder",Løndata!C$4,IF(O72="Adm.",Løndata!C$3,IF(O72="Ren.",Løndata!C$6,IF(O72="Tekn.",Løndata!C$7,Løndata!C$5))))*I72</f>
        <v>1556.75</v>
      </c>
      <c r="Q72" s="7">
        <f t="shared" si="14"/>
        <v>30104</v>
      </c>
    </row>
    <row r="73" spans="1:17">
      <c r="A73" s="24"/>
      <c r="B73" s="25" t="s">
        <v>77</v>
      </c>
      <c r="C73" s="1" t="s">
        <v>78</v>
      </c>
      <c r="D73" s="25" t="s">
        <v>79</v>
      </c>
      <c r="E73" s="2" t="str">
        <f t="shared" si="10"/>
        <v>kvinde</v>
      </c>
      <c r="F73" s="3">
        <f t="shared" ca="1" si="11"/>
        <v>42</v>
      </c>
      <c r="G73" s="4">
        <v>32143</v>
      </c>
      <c r="H73" s="5">
        <f t="shared" si="12"/>
        <v>20</v>
      </c>
      <c r="I73" s="6">
        <f t="shared" si="13"/>
        <v>4</v>
      </c>
      <c r="J73" s="1" t="s">
        <v>26</v>
      </c>
      <c r="K73" s="37" t="s">
        <v>48</v>
      </c>
      <c r="L73" s="37"/>
      <c r="M73" s="37"/>
      <c r="N73" s="7">
        <f>IF(K73="A",Løndata!$B$11,IF(K73="B",Løndata!$B$12,IF(K73="C",Løndata!$B$13,0)))+IF(L73="A",Løndata!$B$11,IF(L73="B",Løndata!$B$12,IF(L73="C",Løndata!$B$13,0)))+IF(M73="A",Løndata!$B$11,IF(M73="B",Løndata!$B$12,IF(M73="C",Løndata!$B$13,0)))</f>
        <v>700</v>
      </c>
      <c r="O73" s="7">
        <f>IF(J73="Leder",Løndata!B$4,IF(J73="Adm.",Løndata!B$3,IF(J73="Ren.",Løndata!B$6,IF(J73="Tekn.",Løndata!B$7,Løndata!B$5))))</f>
        <v>29652.35</v>
      </c>
      <c r="P73" s="7">
        <f>IF(O73="Leder",Løndata!C$4,IF(O73="Adm.",Løndata!C$3,IF(O73="Ren.",Løndata!C$6,IF(O73="Tekn.",Løndata!C$7,Løndata!C$5))))*I73</f>
        <v>6227</v>
      </c>
      <c r="Q73" s="7">
        <f t="shared" si="14"/>
        <v>36579.35</v>
      </c>
    </row>
    <row r="74" spans="1:17">
      <c r="A74" s="24"/>
      <c r="B74" s="33" t="s">
        <v>128</v>
      </c>
      <c r="C74" s="32" t="s">
        <v>129</v>
      </c>
      <c r="D74" s="34" t="s">
        <v>223</v>
      </c>
      <c r="E74" s="2" t="str">
        <f t="shared" si="10"/>
        <v>kvinde</v>
      </c>
      <c r="F74" s="3">
        <f t="shared" ca="1" si="11"/>
        <v>55</v>
      </c>
      <c r="G74" s="35">
        <v>32690</v>
      </c>
      <c r="H74" s="5">
        <f t="shared" si="12"/>
        <v>19</v>
      </c>
      <c r="I74" s="6">
        <f t="shared" si="13"/>
        <v>3</v>
      </c>
      <c r="J74" s="1" t="s">
        <v>26</v>
      </c>
      <c r="K74" s="37" t="s">
        <v>48</v>
      </c>
      <c r="L74" s="37" t="s">
        <v>106</v>
      </c>
      <c r="M74" s="37" t="s">
        <v>48</v>
      </c>
      <c r="N74" s="7">
        <f>IF(K74="A",Løndata!$B$11,IF(K74="B",Løndata!$B$12,IF(K74="C",Løndata!$B$13,0)))+IF(L74="A",Løndata!$B$11,IF(L74="B",Løndata!$B$12,IF(L74="C",Løndata!$B$13,0)))+IF(M74="A",Løndata!$B$11,IF(M74="B",Løndata!$B$12,IF(M74="C",Løndata!$B$13,0)))</f>
        <v>2500</v>
      </c>
      <c r="O74" s="7">
        <f>IF(J74="Leder",Løndata!B$4,IF(J74="Adm.",Løndata!B$3,IF(J74="Ren.",Løndata!B$6,IF(J74="Tekn.",Løndata!B$7,Løndata!B$5))))</f>
        <v>29652.35</v>
      </c>
      <c r="P74" s="7">
        <f>IF(O74="Leder",Løndata!C$4,IF(O74="Adm.",Løndata!C$3,IF(O74="Ren.",Løndata!C$6,IF(O74="Tekn.",Løndata!C$7,Løndata!C$5))))*I74</f>
        <v>4670.25</v>
      </c>
      <c r="Q74" s="7">
        <f t="shared" si="14"/>
        <v>36822.6</v>
      </c>
    </row>
    <row r="75" spans="1:17">
      <c r="A75" s="24"/>
      <c r="B75" s="33" t="s">
        <v>74</v>
      </c>
      <c r="C75" s="32" t="s">
        <v>129</v>
      </c>
      <c r="D75" s="34" t="s">
        <v>231</v>
      </c>
      <c r="E75" s="2" t="str">
        <f t="shared" si="10"/>
        <v>kvinde</v>
      </c>
      <c r="F75" s="3">
        <f t="shared" ca="1" si="11"/>
        <v>53</v>
      </c>
      <c r="G75" s="35">
        <v>35612</v>
      </c>
      <c r="H75" s="5">
        <f t="shared" si="12"/>
        <v>11</v>
      </c>
      <c r="I75" s="6">
        <f t="shared" si="13"/>
        <v>2</v>
      </c>
      <c r="J75" s="1" t="s">
        <v>26</v>
      </c>
      <c r="K75" s="37"/>
      <c r="L75" s="37"/>
      <c r="M75" s="37"/>
      <c r="N75" s="7">
        <f>IF(K75="A",Løndata!$B$11,IF(K75="B",Løndata!$B$12,IF(K75="C",Løndata!$B$13,0)))+IF(L75="A",Løndata!$B$11,IF(L75="B",Løndata!$B$12,IF(L75="C",Løndata!$B$13,0)))+IF(M75="A",Løndata!$B$11,IF(M75="B",Løndata!$B$12,IF(M75="C",Løndata!$B$13,0)))</f>
        <v>0</v>
      </c>
      <c r="O75" s="7">
        <f>IF(J75="Leder",Løndata!B$4,IF(J75="Adm.",Løndata!B$3,IF(J75="Ren.",Løndata!B$6,IF(J75="Tekn.",Løndata!B$7,Løndata!B$5))))</f>
        <v>29652.35</v>
      </c>
      <c r="P75" s="7">
        <f>IF(O75="Leder",Løndata!C$4,IF(O75="Adm.",Løndata!C$3,IF(O75="Ren.",Løndata!C$6,IF(O75="Tekn.",Løndata!C$7,Løndata!C$5))))*I75</f>
        <v>3113.5</v>
      </c>
      <c r="Q75" s="7">
        <f t="shared" si="14"/>
        <v>32765.85</v>
      </c>
    </row>
    <row r="76" spans="1:17">
      <c r="A76" s="24"/>
      <c r="B76" s="25" t="s">
        <v>77</v>
      </c>
      <c r="C76" s="1" t="s">
        <v>80</v>
      </c>
      <c r="D76" s="25" t="s">
        <v>81</v>
      </c>
      <c r="E76" s="2" t="str">
        <f t="shared" si="10"/>
        <v>kvinde</v>
      </c>
      <c r="F76" s="3">
        <f t="shared" ca="1" si="11"/>
        <v>47</v>
      </c>
      <c r="G76" s="4">
        <v>33848</v>
      </c>
      <c r="H76" s="5">
        <f t="shared" si="12"/>
        <v>16</v>
      </c>
      <c r="I76" s="6">
        <f t="shared" si="13"/>
        <v>3</v>
      </c>
      <c r="J76" s="1" t="s">
        <v>26</v>
      </c>
      <c r="K76" s="37"/>
      <c r="L76" s="37"/>
      <c r="M76" s="37"/>
      <c r="N76" s="7">
        <f>IF(K76="A",Løndata!$B$11,IF(K76="B",Løndata!$B$12,IF(K76="C",Løndata!$B$13,0)))+IF(L76="A",Løndata!$B$11,IF(L76="B",Løndata!$B$12,IF(L76="C",Løndata!$B$13,0)))+IF(M76="A",Løndata!$B$11,IF(M76="B",Løndata!$B$12,IF(M76="C",Løndata!$B$13,0)))</f>
        <v>0</v>
      </c>
      <c r="O76" s="7">
        <f>IF(J76="Leder",Løndata!B$4,IF(J76="Adm.",Løndata!B$3,IF(J76="Ren.",Løndata!B$6,IF(J76="Tekn.",Løndata!B$7,Løndata!B$5))))</f>
        <v>29652.35</v>
      </c>
      <c r="P76" s="7">
        <f>IF(O76="Leder",Løndata!C$4,IF(O76="Adm.",Løndata!C$3,IF(O76="Ren.",Løndata!C$6,IF(O76="Tekn.",Løndata!C$7,Løndata!C$5))))*I76</f>
        <v>4670.25</v>
      </c>
      <c r="Q76" s="7">
        <f t="shared" si="14"/>
        <v>34322.6</v>
      </c>
    </row>
    <row r="77" spans="1:17">
      <c r="A77" s="24"/>
      <c r="B77" s="33" t="s">
        <v>165</v>
      </c>
      <c r="C77" s="32" t="s">
        <v>166</v>
      </c>
      <c r="D77" s="34" t="s">
        <v>236</v>
      </c>
      <c r="E77" s="2" t="str">
        <f t="shared" si="10"/>
        <v>kvinde</v>
      </c>
      <c r="F77" s="3">
        <f t="shared" ca="1" si="11"/>
        <v>52</v>
      </c>
      <c r="G77" s="35">
        <v>33208</v>
      </c>
      <c r="H77" s="5">
        <f t="shared" si="12"/>
        <v>17</v>
      </c>
      <c r="I77" s="6">
        <f t="shared" si="13"/>
        <v>3</v>
      </c>
      <c r="J77" s="1" t="s">
        <v>26</v>
      </c>
      <c r="K77" s="37"/>
      <c r="L77" s="37"/>
      <c r="M77" s="37"/>
      <c r="N77" s="7">
        <f>IF(K77="A",Løndata!$B$11,IF(K77="B",Løndata!$B$12,IF(K77="C",Løndata!$B$13,0)))+IF(L77="A",Løndata!$B$11,IF(L77="B",Løndata!$B$12,IF(L77="C",Løndata!$B$13,0)))+IF(M77="A",Løndata!$B$11,IF(M77="B",Løndata!$B$12,IF(M77="C",Løndata!$B$13,0)))</f>
        <v>0</v>
      </c>
      <c r="O77" s="7">
        <f>IF(J77="Leder",Løndata!B$4,IF(J77="Adm.",Løndata!B$3,IF(J77="Ren.",Løndata!B$6,IF(J77="Tekn.",Løndata!B$7,Løndata!B$5))))</f>
        <v>29652.35</v>
      </c>
      <c r="P77" s="7">
        <f>IF(O77="Leder",Løndata!C$4,IF(O77="Adm.",Løndata!C$3,IF(O77="Ren.",Løndata!C$6,IF(O77="Tekn.",Løndata!C$7,Løndata!C$5))))*I77</f>
        <v>4670.25</v>
      </c>
      <c r="Q77" s="7">
        <f t="shared" si="14"/>
        <v>34322.6</v>
      </c>
    </row>
    <row r="78" spans="1:17">
      <c r="A78" s="24"/>
      <c r="B78" s="25" t="s">
        <v>82</v>
      </c>
      <c r="C78" s="1" t="s">
        <v>83</v>
      </c>
      <c r="D78" s="25" t="s">
        <v>84</v>
      </c>
      <c r="E78" s="2" t="str">
        <f t="shared" si="10"/>
        <v>kvinde</v>
      </c>
      <c r="F78" s="3">
        <f t="shared" ca="1" si="11"/>
        <v>51</v>
      </c>
      <c r="G78" s="4">
        <v>30803</v>
      </c>
      <c r="H78" s="5">
        <f t="shared" si="12"/>
        <v>24</v>
      </c>
      <c r="I78" s="6">
        <f t="shared" si="13"/>
        <v>4</v>
      </c>
      <c r="J78" s="1" t="s">
        <v>26</v>
      </c>
      <c r="K78" s="37"/>
      <c r="L78" s="37"/>
      <c r="M78" s="37"/>
      <c r="N78" s="7">
        <f>IF(K78="A",Løndata!$B$11,IF(K78="B",Løndata!$B$12,IF(K78="C",Løndata!$B$13,0)))+IF(L78="A",Løndata!$B$11,IF(L78="B",Løndata!$B$12,IF(L78="C",Løndata!$B$13,0)))+IF(M78="A",Løndata!$B$11,IF(M78="B",Løndata!$B$12,IF(M78="C",Løndata!$B$13,0)))</f>
        <v>0</v>
      </c>
      <c r="O78" s="7">
        <f>IF(J78="Leder",Løndata!B$4,IF(J78="Adm.",Løndata!B$3,IF(J78="Ren.",Løndata!B$6,IF(J78="Tekn.",Løndata!B$7,Løndata!B$5))))</f>
        <v>29652.35</v>
      </c>
      <c r="P78" s="7">
        <f>IF(O78="Leder",Løndata!C$4,IF(O78="Adm.",Løndata!C$3,IF(O78="Ren.",Løndata!C$6,IF(O78="Tekn.",Løndata!C$7,Løndata!C$5))))*I78</f>
        <v>6227</v>
      </c>
      <c r="Q78" s="7">
        <f t="shared" si="14"/>
        <v>35879.35</v>
      </c>
    </row>
    <row r="79" spans="1:17">
      <c r="A79" s="24"/>
      <c r="B79" s="33" t="s">
        <v>152</v>
      </c>
      <c r="C79" s="32" t="s">
        <v>153</v>
      </c>
      <c r="D79" s="34" t="s">
        <v>230</v>
      </c>
      <c r="E79" s="2" t="str">
        <f t="shared" si="10"/>
        <v>kvinde</v>
      </c>
      <c r="F79" s="3">
        <f t="shared" ca="1" si="11"/>
        <v>54</v>
      </c>
      <c r="G79" s="35">
        <v>32051</v>
      </c>
      <c r="H79" s="5">
        <f t="shared" si="12"/>
        <v>21</v>
      </c>
      <c r="I79" s="6">
        <f t="shared" si="13"/>
        <v>4</v>
      </c>
      <c r="J79" s="1" t="s">
        <v>17</v>
      </c>
      <c r="K79" s="37" t="s">
        <v>48</v>
      </c>
      <c r="L79" s="37"/>
      <c r="M79" s="37"/>
      <c r="N79" s="7">
        <f>IF(K79="A",Løndata!$B$11,IF(K79="B",Løndata!$B$12,IF(K79="C",Løndata!$B$13,0)))+IF(L79="A",Løndata!$B$11,IF(L79="B",Løndata!$B$12,IF(L79="C",Løndata!$B$13,0)))+IF(M79="A",Løndata!$B$11,IF(M79="B",Løndata!$B$12,IF(M79="C",Løndata!$B$13,0)))</f>
        <v>700</v>
      </c>
      <c r="O79" s="7">
        <f>IF(J79="Leder",Løndata!B$4,IF(J79="Adm.",Løndata!B$3,IF(J79="Ren.",Løndata!B$6,IF(J79="Tekn.",Løndata!B$7,Løndata!B$5))))</f>
        <v>26889.45</v>
      </c>
      <c r="P79" s="7">
        <f>IF(O79="Leder",Løndata!C$4,IF(O79="Adm.",Løndata!C$3,IF(O79="Ren.",Løndata!C$6,IF(O79="Tekn.",Løndata!C$7,Løndata!C$5))))*I79</f>
        <v>6227</v>
      </c>
      <c r="Q79" s="7">
        <f t="shared" si="14"/>
        <v>33816.449999999997</v>
      </c>
    </row>
    <row r="80" spans="1:17">
      <c r="A80" s="24"/>
      <c r="B80" s="33" t="s">
        <v>49</v>
      </c>
      <c r="C80" s="32" t="s">
        <v>199</v>
      </c>
      <c r="D80" s="34" t="s">
        <v>258</v>
      </c>
      <c r="E80" s="2" t="str">
        <f t="shared" si="10"/>
        <v>mand</v>
      </c>
      <c r="F80" s="3">
        <f t="shared" ca="1" si="11"/>
        <v>48</v>
      </c>
      <c r="G80" s="35">
        <v>32478</v>
      </c>
      <c r="H80" s="5">
        <f t="shared" si="12"/>
        <v>19</v>
      </c>
      <c r="I80" s="6">
        <f t="shared" si="13"/>
        <v>3</v>
      </c>
      <c r="J80" s="1" t="s">
        <v>292</v>
      </c>
      <c r="K80" s="37" t="s">
        <v>105</v>
      </c>
      <c r="L80" s="37" t="s">
        <v>48</v>
      </c>
      <c r="M80" s="37" t="s">
        <v>106</v>
      </c>
      <c r="N80" s="7">
        <f>IF(K80="A",Løndata!$B$11,IF(K80="B",Løndata!$B$12,IF(K80="C",Løndata!$B$13,0)))+IF(L80="A",Løndata!$B$11,IF(L80="B",Løndata!$B$12,IF(L80="C",Løndata!$B$13,0)))+IF(M80="A",Løndata!$B$11,IF(M80="B",Løndata!$B$12,IF(M80="C",Løndata!$B$13,0)))</f>
        <v>3000</v>
      </c>
      <c r="O80" s="7">
        <f>IF(J80="Leder",Løndata!B$4,IF(J80="Adm.",Løndata!B$3,IF(J80="Ren.",Løndata!B$6,IF(J80="Tekn.",Løndata!B$7,Løndata!B$5))))</f>
        <v>29652.35</v>
      </c>
      <c r="P80" s="7">
        <f>IF(O80="Leder",Løndata!C$4,IF(O80="Adm.",Løndata!C$3,IF(O80="Ren.",Løndata!C$6,IF(O80="Tekn.",Løndata!C$7,Løndata!C$5))))*I80</f>
        <v>4670.25</v>
      </c>
      <c r="Q80" s="7">
        <f t="shared" si="14"/>
        <v>37322.6</v>
      </c>
    </row>
    <row r="81" spans="1:17">
      <c r="A81" s="24"/>
      <c r="B81" s="33" t="s">
        <v>286</v>
      </c>
      <c r="C81" s="32" t="s">
        <v>115</v>
      </c>
      <c r="D81" s="34" t="s">
        <v>272</v>
      </c>
      <c r="E81" s="2" t="str">
        <f t="shared" si="10"/>
        <v>mand</v>
      </c>
      <c r="F81" s="3">
        <f t="shared" ca="1" si="11"/>
        <v>58</v>
      </c>
      <c r="G81" s="35">
        <v>30987</v>
      </c>
      <c r="H81" s="5">
        <f t="shared" si="12"/>
        <v>24</v>
      </c>
      <c r="I81" s="6">
        <f t="shared" si="13"/>
        <v>4</v>
      </c>
      <c r="J81" s="1" t="s">
        <v>26</v>
      </c>
      <c r="K81" s="37"/>
      <c r="L81" s="37"/>
      <c r="M81" s="37"/>
      <c r="N81" s="7">
        <f>IF(K81="A",Løndata!$B$11,IF(K81="B",Løndata!$B$12,IF(K81="C",Løndata!$B$13,0)))+IF(L81="A",Løndata!$B$11,IF(L81="B",Løndata!$B$12,IF(L81="C",Løndata!$B$13,0)))+IF(M81="A",Løndata!$B$11,IF(M81="B",Løndata!$B$12,IF(M81="C",Løndata!$B$13,0)))</f>
        <v>0</v>
      </c>
      <c r="O81" s="7">
        <f>IF(J81="Leder",Løndata!B$4,IF(J81="Adm.",Løndata!B$3,IF(J81="Ren.",Løndata!B$6,IF(J81="Tekn.",Løndata!B$7,Løndata!B$5))))</f>
        <v>29652.35</v>
      </c>
      <c r="P81" s="7">
        <f>IF(O81="Leder",Løndata!C$4,IF(O81="Adm.",Løndata!C$3,IF(O81="Ren.",Løndata!C$6,IF(O81="Tekn.",Løndata!C$7,Løndata!C$5))))*I81</f>
        <v>6227</v>
      </c>
      <c r="Q81" s="7">
        <f t="shared" si="14"/>
        <v>35879.35</v>
      </c>
    </row>
    <row r="82" spans="1:17">
      <c r="A82" s="24"/>
      <c r="B82" s="33" t="s">
        <v>31</v>
      </c>
      <c r="C82" s="32" t="s">
        <v>203</v>
      </c>
      <c r="D82" s="34" t="s">
        <v>261</v>
      </c>
      <c r="E82" s="2" t="str">
        <f t="shared" si="10"/>
        <v>mand</v>
      </c>
      <c r="F82" s="3">
        <f t="shared" ca="1" si="11"/>
        <v>48</v>
      </c>
      <c r="G82" s="35">
        <v>32387</v>
      </c>
      <c r="H82" s="5">
        <f t="shared" si="12"/>
        <v>20</v>
      </c>
      <c r="I82" s="6">
        <f t="shared" si="13"/>
        <v>4</v>
      </c>
      <c r="J82" s="1" t="s">
        <v>26</v>
      </c>
      <c r="K82" s="37"/>
      <c r="L82" s="37"/>
      <c r="M82" s="37"/>
      <c r="N82" s="7">
        <f>IF(K82="A",Løndata!$B$11,IF(K82="B",Løndata!$B$12,IF(K82="C",Løndata!$B$13,0)))+IF(L82="A",Løndata!$B$11,IF(L82="B",Løndata!$B$12,IF(L82="C",Løndata!$B$13,0)))+IF(M82="A",Løndata!$B$11,IF(M82="B",Løndata!$B$12,IF(M82="C",Løndata!$B$13,0)))</f>
        <v>0</v>
      </c>
      <c r="O82" s="7">
        <f>IF(J82="Leder",Løndata!B$4,IF(J82="Adm.",Løndata!B$3,IF(J82="Ren.",Løndata!B$6,IF(J82="Tekn.",Løndata!B$7,Løndata!B$5))))</f>
        <v>29652.35</v>
      </c>
      <c r="P82" s="7">
        <f>IF(O82="Leder",Løndata!C$4,IF(O82="Adm.",Løndata!C$3,IF(O82="Ren.",Løndata!C$6,IF(O82="Tekn.",Løndata!C$7,Løndata!C$5))))*I82</f>
        <v>6227</v>
      </c>
      <c r="Q82" s="7">
        <f t="shared" si="14"/>
        <v>35879.35</v>
      </c>
    </row>
    <row r="83" spans="1:17">
      <c r="A83" s="24"/>
      <c r="B83" s="33" t="s">
        <v>169</v>
      </c>
      <c r="C83" s="32" t="s">
        <v>170</v>
      </c>
      <c r="D83" s="34" t="s">
        <v>239</v>
      </c>
      <c r="E83" s="2" t="str">
        <f t="shared" si="10"/>
        <v>kvinde</v>
      </c>
      <c r="F83" s="3">
        <f t="shared" ca="1" si="11"/>
        <v>52</v>
      </c>
      <c r="G83" s="35">
        <v>35004</v>
      </c>
      <c r="H83" s="5">
        <f t="shared" si="12"/>
        <v>13</v>
      </c>
      <c r="I83" s="6">
        <f t="shared" si="13"/>
        <v>2</v>
      </c>
      <c r="J83" s="1" t="s">
        <v>17</v>
      </c>
      <c r="K83" s="37"/>
      <c r="L83" s="37"/>
      <c r="M83" s="37"/>
      <c r="N83" s="7">
        <f>IF(K83="A",Løndata!$B$11,IF(K83="B",Løndata!$B$12,IF(K83="C",Løndata!$B$13,0)))+IF(L83="A",Løndata!$B$11,IF(L83="B",Løndata!$B$12,IF(L83="C",Løndata!$B$13,0)))+IF(M83="A",Løndata!$B$11,IF(M83="B",Løndata!$B$12,IF(M83="C",Løndata!$B$13,0)))</f>
        <v>0</v>
      </c>
      <c r="O83" s="7">
        <f>IF(J83="Leder",Løndata!B$4,IF(J83="Adm.",Løndata!B$3,IF(J83="Ren.",Løndata!B$6,IF(J83="Tekn.",Løndata!B$7,Løndata!B$5))))</f>
        <v>26889.45</v>
      </c>
      <c r="P83" s="7">
        <f>IF(O83="Leder",Løndata!C$4,IF(O83="Adm.",Løndata!C$3,IF(O83="Ren.",Løndata!C$6,IF(O83="Tekn.",Løndata!C$7,Løndata!C$5))))*I83</f>
        <v>3113.5</v>
      </c>
      <c r="Q83" s="7">
        <f t="shared" si="14"/>
        <v>30002.95</v>
      </c>
    </row>
    <row r="84" spans="1:17">
      <c r="A84" s="24"/>
      <c r="B84" s="25" t="s">
        <v>85</v>
      </c>
      <c r="C84" s="1" t="s">
        <v>86</v>
      </c>
      <c r="D84" s="25" t="s">
        <v>87</v>
      </c>
      <c r="E84" s="2" t="str">
        <f t="shared" si="10"/>
        <v>mand</v>
      </c>
      <c r="F84" s="3">
        <f t="shared" ca="1" si="11"/>
        <v>46</v>
      </c>
      <c r="G84" s="4">
        <v>36039</v>
      </c>
      <c r="H84" s="5">
        <f t="shared" si="12"/>
        <v>10</v>
      </c>
      <c r="I84" s="6">
        <f t="shared" si="13"/>
        <v>2</v>
      </c>
      <c r="J84" s="1" t="s">
        <v>26</v>
      </c>
      <c r="K84" s="37"/>
      <c r="L84" s="37"/>
      <c r="M84" s="37"/>
      <c r="N84" s="7">
        <f>IF(K84="A",Løndata!$B$11,IF(K84="B",Løndata!$B$12,IF(K84="C",Løndata!$B$13,0)))+IF(L84="A",Løndata!$B$11,IF(L84="B",Løndata!$B$12,IF(L84="C",Løndata!$B$13,0)))+IF(M84="A",Løndata!$B$11,IF(M84="B",Løndata!$B$12,IF(M84="C",Løndata!$B$13,0)))</f>
        <v>0</v>
      </c>
      <c r="O84" s="7">
        <f>IF(J84="Leder",Løndata!B$4,IF(J84="Adm.",Løndata!B$3,IF(J84="Ren.",Løndata!B$6,IF(J84="Tekn.",Løndata!B$7,Løndata!B$5))))</f>
        <v>29652.35</v>
      </c>
      <c r="P84" s="7">
        <f>IF(O84="Leder",Løndata!C$4,IF(O84="Adm.",Løndata!C$3,IF(O84="Ren.",Løndata!C$6,IF(O84="Tekn.",Løndata!C$7,Løndata!C$5))))*I84</f>
        <v>3113.5</v>
      </c>
      <c r="Q84" s="7">
        <f t="shared" si="14"/>
        <v>32765.85</v>
      </c>
    </row>
    <row r="85" spans="1:17">
      <c r="A85" s="24"/>
      <c r="B85" s="34" t="s">
        <v>130</v>
      </c>
      <c r="C85" s="32" t="s">
        <v>131</v>
      </c>
      <c r="D85" s="34" t="s">
        <v>224</v>
      </c>
      <c r="E85" s="2" t="str">
        <f t="shared" si="10"/>
        <v>kvinde</v>
      </c>
      <c r="F85" s="3">
        <f t="shared" ca="1" si="11"/>
        <v>55</v>
      </c>
      <c r="G85" s="35">
        <v>38292</v>
      </c>
      <c r="H85" s="5">
        <f t="shared" si="12"/>
        <v>4</v>
      </c>
      <c r="I85" s="6">
        <f t="shared" si="13"/>
        <v>0</v>
      </c>
      <c r="J85" s="1" t="s">
        <v>17</v>
      </c>
      <c r="K85" s="37"/>
      <c r="L85" s="37"/>
      <c r="M85" s="37"/>
      <c r="N85" s="7">
        <f>IF(K85="A",Løndata!$B$11,IF(K85="B",Løndata!$B$12,IF(K85="C",Løndata!$B$13,0)))+IF(L85="A",Løndata!$B$11,IF(L85="B",Løndata!$B$12,IF(L85="C",Løndata!$B$13,0)))+IF(M85="A",Løndata!$B$11,IF(M85="B",Løndata!$B$12,IF(M85="C",Løndata!$B$13,0)))</f>
        <v>0</v>
      </c>
      <c r="O85" s="7">
        <f>IF(J85="Leder",Løndata!B$4,IF(J85="Adm.",Løndata!B$3,IF(J85="Ren.",Løndata!B$6,IF(J85="Tekn.",Løndata!B$7,Løndata!B$5))))</f>
        <v>26889.45</v>
      </c>
      <c r="P85" s="7">
        <f>IF(O85="Leder",Løndata!C$4,IF(O85="Adm.",Løndata!C$3,IF(O85="Ren.",Løndata!C$6,IF(O85="Tekn.",Løndata!C$7,Løndata!C$5))))*I85</f>
        <v>0</v>
      </c>
      <c r="Q85" s="7">
        <f t="shared" si="14"/>
        <v>26889.45</v>
      </c>
    </row>
    <row r="86" spans="1:17">
      <c r="A86" s="24"/>
      <c r="B86" s="33" t="s">
        <v>182</v>
      </c>
      <c r="C86" s="32" t="s">
        <v>193</v>
      </c>
      <c r="D86" s="34" t="s">
        <v>253</v>
      </c>
      <c r="E86" s="2" t="str">
        <f t="shared" si="10"/>
        <v>mand</v>
      </c>
      <c r="F86" s="3">
        <f t="shared" ca="1" si="11"/>
        <v>49</v>
      </c>
      <c r="G86" s="35">
        <v>31929</v>
      </c>
      <c r="H86" s="5">
        <f t="shared" si="12"/>
        <v>21</v>
      </c>
      <c r="I86" s="6">
        <f t="shared" si="13"/>
        <v>4</v>
      </c>
      <c r="J86" s="1" t="s">
        <v>26</v>
      </c>
      <c r="K86" s="37"/>
      <c r="L86" s="37"/>
      <c r="M86" s="37"/>
      <c r="N86" s="7">
        <f>IF(K86="A",Løndata!$B$11,IF(K86="B",Løndata!$B$12,IF(K86="C",Løndata!$B$13,0)))+IF(L86="A",Løndata!$B$11,IF(L86="B",Løndata!$B$12,IF(L86="C",Løndata!$B$13,0)))+IF(M86="A",Løndata!$B$11,IF(M86="B",Løndata!$B$12,IF(M86="C",Løndata!$B$13,0)))</f>
        <v>0</v>
      </c>
      <c r="O86" s="7">
        <f>IF(J86="Leder",Løndata!B$4,IF(J86="Adm.",Løndata!B$3,IF(J86="Ren.",Løndata!B$6,IF(J86="Tekn.",Løndata!B$7,Løndata!B$5))))</f>
        <v>29652.35</v>
      </c>
      <c r="P86" s="7">
        <f>IF(O86="Leder",Løndata!C$4,IF(O86="Adm.",Løndata!C$3,IF(O86="Ren.",Løndata!C$6,IF(O86="Tekn.",Løndata!C$7,Løndata!C$5))))*I86</f>
        <v>6227</v>
      </c>
      <c r="Q86" s="7">
        <f t="shared" si="14"/>
        <v>35879.35</v>
      </c>
    </row>
    <row r="87" spans="1:17">
      <c r="A87" s="24"/>
      <c r="B87" s="25" t="s">
        <v>85</v>
      </c>
      <c r="C87" s="1" t="s">
        <v>88</v>
      </c>
      <c r="D87" s="25" t="s">
        <v>89</v>
      </c>
      <c r="E87" s="2" t="str">
        <f t="shared" si="10"/>
        <v>mand</v>
      </c>
      <c r="F87" s="3">
        <f t="shared" ca="1" si="11"/>
        <v>42</v>
      </c>
      <c r="G87" s="4">
        <v>39114</v>
      </c>
      <c r="H87" s="5">
        <f t="shared" si="12"/>
        <v>1</v>
      </c>
      <c r="I87" s="6">
        <f t="shared" si="13"/>
        <v>0</v>
      </c>
      <c r="J87" s="1" t="s">
        <v>17</v>
      </c>
      <c r="K87" s="37"/>
      <c r="L87" s="37"/>
      <c r="M87" s="37"/>
      <c r="N87" s="7">
        <f>IF(K87="A",Løndata!$B$11,IF(K87="B",Løndata!$B$12,IF(K87="C",Løndata!$B$13,0)))+IF(L87="A",Løndata!$B$11,IF(L87="B",Løndata!$B$12,IF(L87="C",Løndata!$B$13,0)))+IF(M87="A",Løndata!$B$11,IF(M87="B",Løndata!$B$12,IF(M87="C",Løndata!$B$13,0)))</f>
        <v>0</v>
      </c>
      <c r="O87" s="7">
        <f>IF(J87="Leder",Løndata!B$4,IF(J87="Adm.",Løndata!B$3,IF(J87="Ren.",Løndata!B$6,IF(J87="Tekn.",Løndata!B$7,Løndata!B$5))))</f>
        <v>26889.45</v>
      </c>
      <c r="P87" s="7">
        <f>IF(O87="Leder",Løndata!C$4,IF(O87="Adm.",Løndata!C$3,IF(O87="Ren.",Løndata!C$6,IF(O87="Tekn.",Løndata!C$7,Løndata!C$5))))*I87</f>
        <v>0</v>
      </c>
      <c r="Q87" s="7">
        <f t="shared" si="14"/>
        <v>26889.45</v>
      </c>
    </row>
    <row r="88" spans="1:17">
      <c r="A88" s="24"/>
      <c r="B88" s="33" t="s">
        <v>160</v>
      </c>
      <c r="C88" s="32" t="s">
        <v>161</v>
      </c>
      <c r="D88" s="34" t="s">
        <v>234</v>
      </c>
      <c r="E88" s="2" t="str">
        <f t="shared" si="10"/>
        <v>kvinde</v>
      </c>
      <c r="F88" s="3">
        <f t="shared" ca="1" si="11"/>
        <v>53</v>
      </c>
      <c r="G88" s="35">
        <v>34851</v>
      </c>
      <c r="H88" s="5">
        <f t="shared" si="12"/>
        <v>13</v>
      </c>
      <c r="I88" s="6">
        <f t="shared" si="13"/>
        <v>2</v>
      </c>
      <c r="J88" s="1" t="s">
        <v>43</v>
      </c>
      <c r="K88" s="37" t="s">
        <v>105</v>
      </c>
      <c r="L88" s="37" t="s">
        <v>48</v>
      </c>
      <c r="M88" s="37"/>
      <c r="N88" s="7">
        <f>IF(K88="A",Løndata!$B$11,IF(K88="B",Løndata!$B$12,IF(K88="C",Løndata!$B$13,0)))+IF(L88="A",Løndata!$B$11,IF(L88="B",Løndata!$B$12,IF(L88="C",Løndata!$B$13,0)))+IF(M88="A",Løndata!$B$11,IF(M88="B",Løndata!$B$12,IF(M88="C",Løndata!$B$13,0)))</f>
        <v>1900</v>
      </c>
      <c r="O88" s="7">
        <f>IF(J88="Leder",Løndata!B$4,IF(J88="Adm.",Løndata!B$3,IF(J88="Ren.",Løndata!B$6,IF(J88="Tekn.",Løndata!B$7,Løndata!B$5))))</f>
        <v>45489.5</v>
      </c>
      <c r="P88" s="7">
        <f>IF(O88="Leder",Løndata!C$4,IF(O88="Adm.",Løndata!C$3,IF(O88="Ren.",Løndata!C$6,IF(O88="Tekn.",Løndata!C$7,Løndata!C$5))))*I88</f>
        <v>3113.5</v>
      </c>
      <c r="Q88" s="7">
        <f t="shared" si="14"/>
        <v>50503</v>
      </c>
    </row>
    <row r="89" spans="1:17">
      <c r="A89" s="24"/>
      <c r="B89" s="25" t="s">
        <v>90</v>
      </c>
      <c r="C89" s="1" t="s">
        <v>91</v>
      </c>
      <c r="D89" s="25" t="s">
        <v>92</v>
      </c>
      <c r="E89" s="2" t="str">
        <f t="shared" si="10"/>
        <v>kvinde</v>
      </c>
      <c r="F89" s="3">
        <f t="shared" ca="1" si="11"/>
        <v>45</v>
      </c>
      <c r="G89" s="4">
        <v>36008</v>
      </c>
      <c r="H89" s="5">
        <f t="shared" si="12"/>
        <v>10</v>
      </c>
      <c r="I89" s="6">
        <f t="shared" si="13"/>
        <v>2</v>
      </c>
      <c r="J89" s="1" t="s">
        <v>17</v>
      </c>
      <c r="K89" s="37"/>
      <c r="L89" s="37"/>
      <c r="M89" s="37"/>
      <c r="N89" s="7">
        <f>IF(K89="A",Løndata!$B$11,IF(K89="B",Løndata!$B$12,IF(K89="C",Løndata!$B$13,0)))+IF(L89="A",Løndata!$B$11,IF(L89="B",Løndata!$B$12,IF(L89="C",Løndata!$B$13,0)))+IF(M89="A",Løndata!$B$11,IF(M89="B",Løndata!$B$12,IF(M89="C",Løndata!$B$13,0)))</f>
        <v>0</v>
      </c>
      <c r="O89" s="7">
        <f>IF(J89="Leder",Løndata!B$4,IF(J89="Adm.",Løndata!B$3,IF(J89="Ren.",Løndata!B$6,IF(J89="Tekn.",Løndata!B$7,Løndata!B$5))))</f>
        <v>26889.45</v>
      </c>
      <c r="P89" s="7">
        <f>IF(O89="Leder",Løndata!C$4,IF(O89="Adm.",Løndata!C$3,IF(O89="Ren.",Løndata!C$6,IF(O89="Tekn.",Løndata!C$7,Løndata!C$5))))*I89</f>
        <v>3113.5</v>
      </c>
      <c r="Q89" s="7">
        <f t="shared" si="14"/>
        <v>30002.95</v>
      </c>
    </row>
    <row r="90" spans="1:17">
      <c r="A90" s="24"/>
      <c r="B90" s="34" t="s">
        <v>179</v>
      </c>
      <c r="C90" s="32" t="s">
        <v>180</v>
      </c>
      <c r="D90" s="34" t="s">
        <v>245</v>
      </c>
      <c r="E90" s="2" t="str">
        <f t="shared" si="10"/>
        <v>mand</v>
      </c>
      <c r="F90" s="3">
        <f t="shared" ca="1" si="11"/>
        <v>51</v>
      </c>
      <c r="G90" s="35">
        <v>38078</v>
      </c>
      <c r="H90" s="5">
        <f t="shared" si="12"/>
        <v>4</v>
      </c>
      <c r="I90" s="6">
        <f t="shared" si="13"/>
        <v>0</v>
      </c>
      <c r="J90" s="1" t="s">
        <v>26</v>
      </c>
      <c r="K90" s="37"/>
      <c r="L90" s="37"/>
      <c r="M90" s="37"/>
      <c r="N90" s="7">
        <f>IF(K90="A",Løndata!$B$11,IF(K90="B",Løndata!$B$12,IF(K90="C",Løndata!$B$13,0)))+IF(L90="A",Løndata!$B$11,IF(L90="B",Løndata!$B$12,IF(L90="C",Løndata!$B$13,0)))+IF(M90="A",Løndata!$B$11,IF(M90="B",Løndata!$B$12,IF(M90="C",Løndata!$B$13,0)))</f>
        <v>0</v>
      </c>
      <c r="O90" s="7">
        <f>IF(J90="Leder",Løndata!B$4,IF(J90="Adm.",Løndata!B$3,IF(J90="Ren.",Løndata!B$6,IF(J90="Tekn.",Løndata!B$7,Løndata!B$5))))</f>
        <v>29652.35</v>
      </c>
      <c r="P90" s="7">
        <f>IF(O90="Leder",Løndata!C$4,IF(O90="Adm.",Løndata!C$3,IF(O90="Ren.",Løndata!C$6,IF(O90="Tekn.",Løndata!C$7,Løndata!C$5))))*I90</f>
        <v>0</v>
      </c>
      <c r="Q90" s="7">
        <f t="shared" si="14"/>
        <v>29652.35</v>
      </c>
    </row>
    <row r="91" spans="1:17">
      <c r="A91" s="24"/>
      <c r="B91" s="25" t="s">
        <v>93</v>
      </c>
      <c r="C91" s="1" t="s">
        <v>94</v>
      </c>
      <c r="D91" s="25" t="s">
        <v>95</v>
      </c>
      <c r="E91" s="2" t="str">
        <f t="shared" si="10"/>
        <v>mand</v>
      </c>
      <c r="F91" s="3">
        <f t="shared" ca="1" si="11"/>
        <v>47</v>
      </c>
      <c r="G91" s="4">
        <v>32994</v>
      </c>
      <c r="H91" s="5">
        <f t="shared" si="12"/>
        <v>18</v>
      </c>
      <c r="I91" s="6">
        <f t="shared" si="13"/>
        <v>3</v>
      </c>
      <c r="J91" s="1" t="s">
        <v>26</v>
      </c>
      <c r="K91" s="37"/>
      <c r="L91" s="37"/>
      <c r="M91" s="37"/>
      <c r="N91" s="7">
        <f>IF(K91="A",Løndata!$B$11,IF(K91="B",Løndata!$B$12,IF(K91="C",Løndata!$B$13,0)))+IF(L91="A",Løndata!$B$11,IF(L91="B",Løndata!$B$12,IF(L91="C",Løndata!$B$13,0)))+IF(M91="A",Løndata!$B$11,IF(M91="B",Løndata!$B$12,IF(M91="C",Løndata!$B$13,0)))</f>
        <v>0</v>
      </c>
      <c r="O91" s="7">
        <f>IF(J91="Leder",Løndata!B$4,IF(J91="Adm.",Løndata!B$3,IF(J91="Ren.",Løndata!B$6,IF(J91="Tekn.",Løndata!B$7,Løndata!B$5))))</f>
        <v>29652.35</v>
      </c>
      <c r="P91" s="7">
        <f>IF(O91="Leder",Løndata!C$4,IF(O91="Adm.",Løndata!C$3,IF(O91="Ren.",Løndata!C$6,IF(O91="Tekn.",Løndata!C$7,Løndata!C$5))))*I91</f>
        <v>4670.25</v>
      </c>
      <c r="Q91" s="7">
        <f t="shared" si="14"/>
        <v>34322.6</v>
      </c>
    </row>
    <row r="92" spans="1:17">
      <c r="A92" s="24"/>
      <c r="B92" s="33" t="s">
        <v>289</v>
      </c>
      <c r="C92" s="32" t="s">
        <v>116</v>
      </c>
      <c r="D92" s="34" t="s">
        <v>267</v>
      </c>
      <c r="E92" s="2" t="str">
        <f t="shared" si="10"/>
        <v>mand</v>
      </c>
      <c r="F92" s="3">
        <f t="shared" ca="1" si="11"/>
        <v>48</v>
      </c>
      <c r="G92" s="35">
        <v>33970</v>
      </c>
      <c r="H92" s="5">
        <f t="shared" si="12"/>
        <v>15</v>
      </c>
      <c r="I92" s="6">
        <f t="shared" si="13"/>
        <v>3</v>
      </c>
      <c r="J92" s="1" t="s">
        <v>26</v>
      </c>
      <c r="K92" s="37" t="s">
        <v>106</v>
      </c>
      <c r="L92" s="37"/>
      <c r="M92" s="37"/>
      <c r="N92" s="7">
        <f>IF(K92="A",Løndata!$B$11,IF(K92="B",Løndata!$B$12,IF(K92="C",Løndata!$B$13,0)))+IF(L92="A",Løndata!$B$11,IF(L92="B",Løndata!$B$12,IF(L92="C",Løndata!$B$13,0)))+IF(M92="A",Løndata!$B$11,IF(M92="B",Løndata!$B$12,IF(M92="C",Løndata!$B$13,0)))</f>
        <v>1100</v>
      </c>
      <c r="O92" s="7">
        <f>IF(J92="Leder",Løndata!B$4,IF(J92="Adm.",Løndata!B$3,IF(J92="Ren.",Løndata!B$6,IF(J92="Tekn.",Løndata!B$7,Løndata!B$5))))</f>
        <v>29652.35</v>
      </c>
      <c r="P92" s="7">
        <f>IF(O92="Leder",Løndata!C$4,IF(O92="Adm.",Løndata!C$3,IF(O92="Ren.",Løndata!C$6,IF(O92="Tekn.",Løndata!C$7,Løndata!C$5))))*I92</f>
        <v>4670.25</v>
      </c>
      <c r="Q92" s="7">
        <f t="shared" si="14"/>
        <v>35422.6</v>
      </c>
    </row>
    <row r="93" spans="1:17">
      <c r="A93" s="24"/>
      <c r="B93" s="33" t="s">
        <v>77</v>
      </c>
      <c r="C93" s="32" t="s">
        <v>116</v>
      </c>
      <c r="D93" s="34" t="s">
        <v>218</v>
      </c>
      <c r="E93" s="2" t="str">
        <f t="shared" si="10"/>
        <v>kvinde</v>
      </c>
      <c r="F93" s="3">
        <f t="shared" ca="1" si="11"/>
        <v>57</v>
      </c>
      <c r="G93" s="35">
        <v>36130</v>
      </c>
      <c r="H93" s="5">
        <f t="shared" si="12"/>
        <v>9</v>
      </c>
      <c r="I93" s="6">
        <f t="shared" si="13"/>
        <v>1</v>
      </c>
      <c r="J93" s="1" t="s">
        <v>26</v>
      </c>
      <c r="K93" s="37" t="s">
        <v>106</v>
      </c>
      <c r="L93" s="37"/>
      <c r="M93" s="37"/>
      <c r="N93" s="7">
        <f>IF(K93="A",Løndata!$B$11,IF(K93="B",Løndata!$B$12,IF(K93="C",Løndata!$B$13,0)))+IF(L93="A",Løndata!$B$11,IF(L93="B",Løndata!$B$12,IF(L93="C",Løndata!$B$13,0)))+IF(M93="A",Løndata!$B$11,IF(M93="B",Løndata!$B$12,IF(M93="C",Løndata!$B$13,0)))</f>
        <v>1100</v>
      </c>
      <c r="O93" s="7">
        <f>IF(J93="Leder",Løndata!B$4,IF(J93="Adm.",Løndata!B$3,IF(J93="Ren.",Løndata!B$6,IF(J93="Tekn.",Løndata!B$7,Løndata!B$5))))</f>
        <v>29652.35</v>
      </c>
      <c r="P93" s="7">
        <f>IF(O93="Leder",Løndata!C$4,IF(O93="Adm.",Løndata!C$3,IF(O93="Ren.",Løndata!C$6,IF(O93="Tekn.",Løndata!C$7,Løndata!C$5))))*I93</f>
        <v>1556.75</v>
      </c>
      <c r="Q93" s="7">
        <f t="shared" si="14"/>
        <v>32309.1</v>
      </c>
    </row>
    <row r="94" spans="1:17">
      <c r="A94" s="24"/>
      <c r="B94" s="33" t="s">
        <v>286</v>
      </c>
      <c r="C94" s="32" t="s">
        <v>175</v>
      </c>
      <c r="D94" s="34" t="s">
        <v>242</v>
      </c>
      <c r="E94" s="2" t="str">
        <f t="shared" si="10"/>
        <v>mand</v>
      </c>
      <c r="F94" s="3">
        <f t="shared" ca="1" si="11"/>
        <v>51</v>
      </c>
      <c r="G94" s="35">
        <v>31291</v>
      </c>
      <c r="H94" s="5">
        <f t="shared" si="12"/>
        <v>23</v>
      </c>
      <c r="I94" s="6">
        <f t="shared" si="13"/>
        <v>4</v>
      </c>
      <c r="J94" s="1" t="s">
        <v>26</v>
      </c>
      <c r="K94" s="37"/>
      <c r="L94" s="37" t="s">
        <v>106</v>
      </c>
      <c r="M94" s="37"/>
      <c r="N94" s="7">
        <f>IF(K94="A",Løndata!$B$11,IF(K94="B",Løndata!$B$12,IF(K94="C",Løndata!$B$13,0)))+IF(L94="A",Løndata!$B$11,IF(L94="B",Løndata!$B$12,IF(L94="C",Løndata!$B$13,0)))+IF(M94="A",Løndata!$B$11,IF(M94="B",Løndata!$B$12,IF(M94="C",Løndata!$B$13,0)))</f>
        <v>1100</v>
      </c>
      <c r="O94" s="7">
        <f>IF(J94="Leder",Løndata!B$4,IF(J94="Adm.",Løndata!B$3,IF(J94="Ren.",Løndata!B$6,IF(J94="Tekn.",Løndata!B$7,Løndata!B$5))))</f>
        <v>29652.35</v>
      </c>
      <c r="P94" s="7">
        <f>IF(O94="Leder",Løndata!C$4,IF(O94="Adm.",Løndata!C$3,IF(O94="Ren.",Løndata!C$6,IF(O94="Tekn.",Løndata!C$7,Løndata!C$5))))*I94</f>
        <v>6227</v>
      </c>
      <c r="Q94" s="7">
        <f t="shared" si="14"/>
        <v>36979.35</v>
      </c>
    </row>
    <row r="95" spans="1:17">
      <c r="A95" s="24"/>
      <c r="B95" s="33" t="s">
        <v>110</v>
      </c>
      <c r="C95" s="32" t="s">
        <v>111</v>
      </c>
      <c r="D95" s="34" t="s">
        <v>216</v>
      </c>
      <c r="E95" s="2" t="str">
        <f t="shared" si="10"/>
        <v>kvinde</v>
      </c>
      <c r="F95" s="3">
        <f t="shared" ca="1" si="11"/>
        <v>59</v>
      </c>
      <c r="G95" s="35">
        <v>36678</v>
      </c>
      <c r="H95" s="5">
        <f t="shared" si="12"/>
        <v>8</v>
      </c>
      <c r="I95" s="6">
        <f t="shared" si="13"/>
        <v>1</v>
      </c>
      <c r="J95" s="1" t="s">
        <v>22</v>
      </c>
      <c r="K95" s="37"/>
      <c r="L95" s="37"/>
      <c r="M95" s="37"/>
      <c r="N95" s="7">
        <f>IF(K95="A",Løndata!$B$11,IF(K95="B",Løndata!$B$12,IF(K95="C",Løndata!$B$13,0)))+IF(L95="A",Løndata!$B$11,IF(L95="B",Løndata!$B$12,IF(L95="C",Løndata!$B$13,0)))+IF(M95="A",Løndata!$B$11,IF(M95="B",Løndata!$B$12,IF(M95="C",Løndata!$B$13,0)))</f>
        <v>0</v>
      </c>
      <c r="O95" s="7">
        <f>IF(J95="Leder",Løndata!B$4,IF(J95="Adm.",Løndata!B$3,IF(J95="Ren.",Løndata!B$6,IF(J95="Tekn.",Løndata!B$7,Løndata!B$5))))</f>
        <v>28547.25</v>
      </c>
      <c r="P95" s="7">
        <f>IF(O95="Leder",Løndata!C$4,IF(O95="Adm.",Løndata!C$3,IF(O95="Ren.",Løndata!C$6,IF(O95="Tekn.",Løndata!C$7,Løndata!C$5))))*I95</f>
        <v>1556.75</v>
      </c>
      <c r="Q95" s="7">
        <f t="shared" si="14"/>
        <v>30104</v>
      </c>
    </row>
    <row r="96" spans="1:17">
      <c r="A96" s="24"/>
      <c r="B96" s="33" t="s">
        <v>19</v>
      </c>
      <c r="C96" s="32" t="s">
        <v>157</v>
      </c>
      <c r="D96" s="34" t="s">
        <v>232</v>
      </c>
      <c r="E96" s="2" t="str">
        <f t="shared" si="10"/>
        <v>kvinde</v>
      </c>
      <c r="F96" s="3">
        <f t="shared" ca="1" si="11"/>
        <v>53</v>
      </c>
      <c r="G96" s="35">
        <v>34912</v>
      </c>
      <c r="H96" s="5">
        <f t="shared" si="12"/>
        <v>13</v>
      </c>
      <c r="I96" s="6">
        <f t="shared" si="13"/>
        <v>2</v>
      </c>
      <c r="J96" s="1" t="s">
        <v>26</v>
      </c>
      <c r="K96" s="37" t="s">
        <v>48</v>
      </c>
      <c r="L96" s="37"/>
      <c r="M96" s="37"/>
      <c r="N96" s="7">
        <f>IF(K96="A",Løndata!$B$11,IF(K96="B",Løndata!$B$12,IF(K96="C",Løndata!$B$13,0)))+IF(L96="A",Løndata!$B$11,IF(L96="B",Løndata!$B$12,IF(L96="C",Løndata!$B$13,0)))+IF(M96="A",Løndata!$B$11,IF(M96="B",Løndata!$B$12,IF(M96="C",Løndata!$B$13,0)))</f>
        <v>700</v>
      </c>
      <c r="O96" s="7">
        <f>IF(J96="Leder",Løndata!B$4,IF(J96="Adm.",Løndata!B$3,IF(J96="Ren.",Løndata!B$6,IF(J96="Tekn.",Løndata!B$7,Løndata!B$5))))</f>
        <v>29652.35</v>
      </c>
      <c r="P96" s="7">
        <f>IF(O96="Leder",Løndata!C$4,IF(O96="Adm.",Løndata!C$3,IF(O96="Ren.",Løndata!C$6,IF(O96="Tekn.",Løndata!C$7,Løndata!C$5))))*I96</f>
        <v>3113.5</v>
      </c>
      <c r="Q96" s="7">
        <f t="shared" si="14"/>
        <v>33465.85</v>
      </c>
    </row>
    <row r="97" spans="1:17">
      <c r="A97" s="24"/>
      <c r="B97" s="33" t="s">
        <v>125</v>
      </c>
      <c r="C97" s="32" t="s">
        <v>126</v>
      </c>
      <c r="D97" s="34" t="s">
        <v>221</v>
      </c>
      <c r="E97" s="2" t="str">
        <f t="shared" si="10"/>
        <v>kvinde</v>
      </c>
      <c r="F97" s="3">
        <f t="shared" ca="1" si="11"/>
        <v>56</v>
      </c>
      <c r="G97" s="35">
        <v>32021</v>
      </c>
      <c r="H97" s="5">
        <f t="shared" si="12"/>
        <v>21</v>
      </c>
      <c r="I97" s="6">
        <f t="shared" si="13"/>
        <v>4</v>
      </c>
      <c r="J97" s="1" t="s">
        <v>26</v>
      </c>
      <c r="K97" s="37"/>
      <c r="L97" s="37"/>
      <c r="M97" s="37"/>
      <c r="N97" s="7">
        <f>IF(K97="A",Løndata!$B$11,IF(K97="B",Løndata!$B$12,IF(K97="C",Løndata!$B$13,0)))+IF(L97="A",Løndata!$B$11,IF(L97="B",Løndata!$B$12,IF(L97="C",Løndata!$B$13,0)))+IF(M97="A",Løndata!$B$11,IF(M97="B",Løndata!$B$12,IF(M97="C",Løndata!$B$13,0)))</f>
        <v>0</v>
      </c>
      <c r="O97" s="7">
        <f>IF(J97="Leder",Løndata!B$4,IF(J97="Adm.",Løndata!B$3,IF(J97="Ren.",Løndata!B$6,IF(J97="Tekn.",Løndata!B$7,Løndata!B$5))))</f>
        <v>29652.35</v>
      </c>
      <c r="P97" s="7">
        <f>IF(O97="Leder",Løndata!C$4,IF(O97="Adm.",Løndata!C$3,IF(O97="Ren.",Løndata!C$6,IF(O97="Tekn.",Løndata!C$7,Løndata!C$5))))*I97</f>
        <v>6227</v>
      </c>
      <c r="Q97" s="7">
        <f t="shared" si="14"/>
        <v>35879.35</v>
      </c>
    </row>
    <row r="98" spans="1:17">
      <c r="A98" s="24"/>
      <c r="B98" s="33" t="s">
        <v>158</v>
      </c>
      <c r="C98" s="32" t="s">
        <v>159</v>
      </c>
      <c r="D98" s="34" t="s">
        <v>233</v>
      </c>
      <c r="E98" s="2" t="str">
        <f t="shared" ref="E98:E101" si="15">IF(MOD(RIGHT(D98,1),2)=1,"mand","kvinde")</f>
        <v>kvinde</v>
      </c>
      <c r="F98" s="3">
        <f t="shared" ca="1" si="11"/>
        <v>53</v>
      </c>
      <c r="G98" s="35">
        <v>38504</v>
      </c>
      <c r="H98" s="5">
        <f t="shared" ref="H98:H101" si="16">TRUNC(($A$1-G98)/365.24,0)</f>
        <v>3</v>
      </c>
      <c r="I98" s="6">
        <f t="shared" ref="I98:I101" si="17">TRUNC(H98/5,0)</f>
        <v>0</v>
      </c>
      <c r="J98" s="1" t="s">
        <v>39</v>
      </c>
      <c r="K98" s="37"/>
      <c r="L98" s="37"/>
      <c r="M98" s="37"/>
      <c r="N98" s="7">
        <f>IF(K98="A",Løndata!$B$11,IF(K98="B",Løndata!$B$12,IF(K98="C",Løndata!$B$13,0)))+IF(L98="A",Løndata!$B$11,IF(L98="B",Løndata!$B$12,IF(L98="C",Løndata!$B$13,0)))+IF(M98="A",Løndata!$B$11,IF(M98="B",Løndata!$B$12,IF(M98="C",Løndata!$B$13,0)))</f>
        <v>0</v>
      </c>
      <c r="O98" s="7">
        <f>IF(J98="Leder",Løndata!B$4,IF(J98="Adm.",Løndata!B$3,IF(J98="Ren.",Løndata!B$6,IF(J98="Tekn.",Løndata!B$7,Løndata!B$5))))</f>
        <v>19299.75</v>
      </c>
      <c r="P98" s="7">
        <f>IF(O98="Leder",Løndata!C$4,IF(O98="Adm.",Løndata!C$3,IF(O98="Ren.",Løndata!C$6,IF(O98="Tekn.",Løndata!C$7,Løndata!C$5))))*I98</f>
        <v>0</v>
      </c>
      <c r="Q98" s="7">
        <f t="shared" ref="Q98:Q101" si="18">SUM(N98:P98)</f>
        <v>19299.75</v>
      </c>
    </row>
    <row r="99" spans="1:17">
      <c r="A99" s="24"/>
      <c r="B99" s="33" t="s">
        <v>206</v>
      </c>
      <c r="C99" s="32" t="s">
        <v>207</v>
      </c>
      <c r="D99" s="34" t="s">
        <v>264</v>
      </c>
      <c r="E99" s="2" t="str">
        <f t="shared" si="15"/>
        <v>kvinde</v>
      </c>
      <c r="F99" s="3">
        <f t="shared" ca="1" si="11"/>
        <v>47</v>
      </c>
      <c r="G99" s="35">
        <v>34182</v>
      </c>
      <c r="H99" s="5">
        <f t="shared" si="16"/>
        <v>15</v>
      </c>
      <c r="I99" s="6">
        <f t="shared" si="17"/>
        <v>3</v>
      </c>
      <c r="J99" s="1" t="s">
        <v>17</v>
      </c>
      <c r="K99" s="37"/>
      <c r="L99" s="37"/>
      <c r="M99" s="37"/>
      <c r="N99" s="7">
        <f>IF(K99="A",Løndata!$B$11,IF(K99="B",Løndata!$B$12,IF(K99="C",Løndata!$B$13,0)))+IF(L99="A",Løndata!$B$11,IF(L99="B",Løndata!$B$12,IF(L99="C",Løndata!$B$13,0)))+IF(M99="A",Løndata!$B$11,IF(M99="B",Løndata!$B$12,IF(M99="C",Løndata!$B$13,0)))</f>
        <v>0</v>
      </c>
      <c r="O99" s="7">
        <f>IF(J99="Leder",Løndata!B$4,IF(J99="Adm.",Løndata!B$3,IF(J99="Ren.",Løndata!B$6,IF(J99="Tekn.",Løndata!B$7,Løndata!B$5))))</f>
        <v>26889.45</v>
      </c>
      <c r="P99" s="7">
        <f>IF(O99="Leder",Løndata!C$4,IF(O99="Adm.",Løndata!C$3,IF(O99="Ren.",Løndata!C$6,IF(O99="Tekn.",Løndata!C$7,Løndata!C$5))))*I99</f>
        <v>4670.25</v>
      </c>
      <c r="Q99" s="7">
        <f t="shared" si="18"/>
        <v>31559.7</v>
      </c>
    </row>
    <row r="100" spans="1:17">
      <c r="A100" s="24"/>
      <c r="B100" s="33" t="s">
        <v>290</v>
      </c>
      <c r="C100" s="32" t="s">
        <v>213</v>
      </c>
      <c r="D100" s="34" t="s">
        <v>270</v>
      </c>
      <c r="E100" s="2" t="str">
        <f t="shared" si="15"/>
        <v>kvinde</v>
      </c>
      <c r="F100" s="3">
        <f t="shared" ca="1" si="11"/>
        <v>47</v>
      </c>
      <c r="G100" s="35">
        <v>31079</v>
      </c>
      <c r="H100" s="5">
        <f t="shared" si="16"/>
        <v>23</v>
      </c>
      <c r="I100" s="6">
        <f t="shared" si="17"/>
        <v>4</v>
      </c>
      <c r="J100" s="1" t="s">
        <v>26</v>
      </c>
      <c r="K100" s="37"/>
      <c r="L100" s="37"/>
      <c r="M100" s="37"/>
      <c r="N100" s="7">
        <f>IF(K100="A",Løndata!$B$11,IF(K100="B",Løndata!$B$12,IF(K100="C",Løndata!$B$13,0)))+IF(L100="A",Løndata!$B$11,IF(L100="B",Løndata!$B$12,IF(L100="C",Løndata!$B$13,0)))+IF(M100="A",Løndata!$B$11,IF(M100="B",Løndata!$B$12,IF(M100="C",Løndata!$B$13,0)))</f>
        <v>0</v>
      </c>
      <c r="O100" s="7">
        <f>IF(J100="Leder",Løndata!B$4,IF(J100="Adm.",Løndata!B$3,IF(J100="Ren.",Løndata!B$6,IF(J100="Tekn.",Løndata!B$7,Løndata!B$5))))</f>
        <v>29652.35</v>
      </c>
      <c r="P100" s="7">
        <f>IF(O100="Leder",Løndata!C$4,IF(O100="Adm.",Løndata!C$3,IF(O100="Ren.",Løndata!C$6,IF(O100="Tekn.",Løndata!C$7,Løndata!C$5))))*I100</f>
        <v>6227</v>
      </c>
      <c r="Q100" s="7">
        <f t="shared" si="18"/>
        <v>35879.35</v>
      </c>
    </row>
    <row r="101" spans="1:17">
      <c r="A101" s="24"/>
      <c r="B101" s="33" t="s">
        <v>142</v>
      </c>
      <c r="C101" s="32" t="s">
        <v>143</v>
      </c>
      <c r="D101" s="34" t="s">
        <v>278</v>
      </c>
      <c r="E101" s="2" t="str">
        <f t="shared" si="15"/>
        <v>kvinde</v>
      </c>
      <c r="F101" s="3">
        <f t="shared" ca="1" si="11"/>
        <v>54</v>
      </c>
      <c r="G101" s="35">
        <v>37681</v>
      </c>
      <c r="H101" s="5">
        <f t="shared" si="16"/>
        <v>5</v>
      </c>
      <c r="I101" s="6">
        <f t="shared" si="17"/>
        <v>1</v>
      </c>
      <c r="J101" s="1" t="s">
        <v>26</v>
      </c>
      <c r="K101" s="37" t="s">
        <v>48</v>
      </c>
      <c r="L101" s="37"/>
      <c r="M101" s="37"/>
      <c r="N101" s="7">
        <f>IF(K101="A",Løndata!$B$11,IF(K101="B",Løndata!$B$12,IF(K101="C",Løndata!$B$13,0)))+IF(L101="A",Løndata!$B$11,IF(L101="B",Løndata!$B$12,IF(L101="C",Løndata!$B$13,0)))+IF(M101="A",Løndata!$B$11,IF(M101="B",Løndata!$B$12,IF(M101="C",Løndata!$B$13,0)))</f>
        <v>700</v>
      </c>
      <c r="O101" s="7">
        <f>IF(J101="Leder",Løndata!B$4,IF(J101="Adm.",Løndata!B$3,IF(J101="Ren.",Løndata!B$6,IF(J101="Tekn.",Løndata!B$7,Løndata!B$5))))</f>
        <v>29652.35</v>
      </c>
      <c r="P101" s="7">
        <f>IF(O101="Leder",Løndata!C$4,IF(O101="Adm.",Løndata!C$3,IF(O101="Ren.",Løndata!C$6,IF(O101="Tekn.",Løndata!C$7,Løndata!C$5))))*I101</f>
        <v>1556.75</v>
      </c>
      <c r="Q101" s="7">
        <f t="shared" si="18"/>
        <v>31909.1</v>
      </c>
    </row>
    <row r="102" spans="1:17">
      <c r="G102" s="35"/>
    </row>
    <row r="103" spans="1:17">
      <c r="G103" s="35"/>
    </row>
    <row r="104" spans="1:17">
      <c r="G104" s="35"/>
    </row>
    <row r="105" spans="1:17">
      <c r="G105" s="35"/>
    </row>
    <row r="106" spans="1:17">
      <c r="G106" s="35"/>
    </row>
    <row r="107" spans="1:17">
      <c r="G107" s="35"/>
    </row>
    <row r="108" spans="1:17">
      <c r="G108" s="35"/>
    </row>
    <row r="109" spans="1:17">
      <c r="G109" s="35"/>
    </row>
    <row r="110" spans="1:17">
      <c r="G110" s="35"/>
    </row>
    <row r="111" spans="1:17">
      <c r="G111" s="35"/>
    </row>
    <row r="112" spans="1:17">
      <c r="G112" s="35"/>
    </row>
    <row r="113" spans="7:7">
      <c r="G113" s="35"/>
    </row>
    <row r="114" spans="7:7">
      <c r="G114" s="35"/>
    </row>
    <row r="115" spans="7:7">
      <c r="G115" s="35"/>
    </row>
    <row r="116" spans="7:7">
      <c r="G116" s="35"/>
    </row>
    <row r="117" spans="7:7">
      <c r="G117" s="35"/>
    </row>
    <row r="118" spans="7:7">
      <c r="G118" s="35"/>
    </row>
    <row r="119" spans="7:7">
      <c r="G119" s="35"/>
    </row>
    <row r="120" spans="7:7">
      <c r="G120" s="35"/>
    </row>
    <row r="121" spans="7:7">
      <c r="G121" s="35"/>
    </row>
    <row r="122" spans="7:7">
      <c r="G122" s="35"/>
    </row>
    <row r="123" spans="7:7">
      <c r="G123" s="35"/>
    </row>
    <row r="124" spans="7:7">
      <c r="G124" s="35"/>
    </row>
    <row r="125" spans="7:7">
      <c r="G125" s="35"/>
    </row>
    <row r="126" spans="7:7">
      <c r="G126" s="35"/>
    </row>
    <row r="127" spans="7:7">
      <c r="G127" s="35"/>
    </row>
    <row r="128" spans="7:7">
      <c r="G128" s="35"/>
    </row>
    <row r="129" spans="7:7">
      <c r="G129" s="35"/>
    </row>
    <row r="130" spans="7:7">
      <c r="G130" s="35"/>
    </row>
    <row r="131" spans="7:7">
      <c r="G131" s="35"/>
    </row>
    <row r="132" spans="7:7">
      <c r="G132" s="35"/>
    </row>
    <row r="133" spans="7:7">
      <c r="G133" s="35"/>
    </row>
    <row r="134" spans="7:7">
      <c r="G134" s="35"/>
    </row>
    <row r="135" spans="7:7">
      <c r="G135" s="35"/>
    </row>
    <row r="136" spans="7:7">
      <c r="G136" s="35"/>
    </row>
    <row r="137" spans="7:7">
      <c r="G137" s="35"/>
    </row>
    <row r="138" spans="7:7">
      <c r="G138" s="35"/>
    </row>
    <row r="139" spans="7:7">
      <c r="G139" s="35"/>
    </row>
    <row r="140" spans="7:7">
      <c r="G140" s="35"/>
    </row>
    <row r="141" spans="7:7">
      <c r="G141" s="35"/>
    </row>
    <row r="142" spans="7:7">
      <c r="G142" s="35"/>
    </row>
    <row r="143" spans="7:7">
      <c r="G143" s="35"/>
    </row>
    <row r="144" spans="7:7">
      <c r="G144" s="35"/>
    </row>
    <row r="145" spans="7:7">
      <c r="G145" s="35"/>
    </row>
    <row r="146" spans="7:7">
      <c r="G146" s="35"/>
    </row>
    <row r="147" spans="7:7">
      <c r="G147" s="35"/>
    </row>
    <row r="148" spans="7:7">
      <c r="G148" s="35"/>
    </row>
    <row r="149" spans="7:7">
      <c r="G149" s="35"/>
    </row>
    <row r="150" spans="7:7">
      <c r="G150" s="35"/>
    </row>
    <row r="151" spans="7:7">
      <c r="G151" s="35"/>
    </row>
    <row r="152" spans="7:7">
      <c r="G152" s="35"/>
    </row>
    <row r="153" spans="7:7">
      <c r="G153" s="35"/>
    </row>
    <row r="154" spans="7:7">
      <c r="G154" s="35"/>
    </row>
    <row r="155" spans="7:7">
      <c r="G155" s="35"/>
    </row>
    <row r="156" spans="7:7">
      <c r="G156" s="35"/>
    </row>
    <row r="157" spans="7:7">
      <c r="G157" s="35"/>
    </row>
    <row r="158" spans="7:7">
      <c r="G158" s="35"/>
    </row>
    <row r="159" spans="7:7">
      <c r="G159" s="35"/>
    </row>
    <row r="160" spans="7:7">
      <c r="G160" s="35"/>
    </row>
    <row r="161" spans="7:7">
      <c r="G161" s="35"/>
    </row>
    <row r="162" spans="7:7">
      <c r="G162" s="35"/>
    </row>
    <row r="163" spans="7:7">
      <c r="G163" s="35"/>
    </row>
    <row r="164" spans="7:7">
      <c r="G164" s="35"/>
    </row>
    <row r="165" spans="7:7">
      <c r="G165" s="35"/>
    </row>
    <row r="166" spans="7:7">
      <c r="G166" s="35"/>
    </row>
    <row r="167" spans="7:7">
      <c r="G167" s="35"/>
    </row>
    <row r="168" spans="7:7">
      <c r="G168" s="35"/>
    </row>
    <row r="169" spans="7:7">
      <c r="G169" s="35"/>
    </row>
    <row r="170" spans="7:7">
      <c r="G170" s="35"/>
    </row>
    <row r="171" spans="7:7">
      <c r="G171" s="35"/>
    </row>
    <row r="172" spans="7:7">
      <c r="G172" s="35"/>
    </row>
    <row r="173" spans="7:7">
      <c r="G173" s="35"/>
    </row>
    <row r="174" spans="7:7">
      <c r="G174" s="35"/>
    </row>
    <row r="175" spans="7:7">
      <c r="G175" s="35"/>
    </row>
    <row r="176" spans="7:7">
      <c r="G176" s="35"/>
    </row>
    <row r="177" spans="7:7">
      <c r="G177" s="35"/>
    </row>
    <row r="178" spans="7:7">
      <c r="G178" s="35"/>
    </row>
    <row r="179" spans="7:7">
      <c r="G179" s="35"/>
    </row>
    <row r="180" spans="7:7">
      <c r="G180" s="35"/>
    </row>
    <row r="181" spans="7:7">
      <c r="G181" s="35"/>
    </row>
    <row r="182" spans="7:7">
      <c r="G182" s="35"/>
    </row>
    <row r="183" spans="7:7">
      <c r="G183" s="35"/>
    </row>
    <row r="184" spans="7:7">
      <c r="G184" s="35"/>
    </row>
    <row r="185" spans="7:7">
      <c r="G185" s="35"/>
    </row>
    <row r="186" spans="7:7">
      <c r="G186" s="35"/>
    </row>
    <row r="187" spans="7:7">
      <c r="G187" s="35"/>
    </row>
    <row r="188" spans="7:7">
      <c r="G188" s="35"/>
    </row>
    <row r="189" spans="7:7">
      <c r="G189" s="35"/>
    </row>
    <row r="190" spans="7:7">
      <c r="G190" s="35"/>
    </row>
    <row r="191" spans="7:7">
      <c r="G191" s="35"/>
    </row>
    <row r="192" spans="7:7">
      <c r="G192" s="35"/>
    </row>
    <row r="193" spans="7:7">
      <c r="G193" s="35"/>
    </row>
    <row r="194" spans="7:7">
      <c r="G194" s="35"/>
    </row>
    <row r="195" spans="7:7">
      <c r="G195" s="35"/>
    </row>
    <row r="196" spans="7:7">
      <c r="G196" s="35"/>
    </row>
    <row r="197" spans="7:7">
      <c r="G197" s="35"/>
    </row>
    <row r="198" spans="7:7">
      <c r="G198" s="35"/>
    </row>
    <row r="199" spans="7:7">
      <c r="G199" s="35"/>
    </row>
    <row r="200" spans="7:7">
      <c r="G200" s="35"/>
    </row>
    <row r="201" spans="7:7">
      <c r="G201" s="35"/>
    </row>
    <row r="202" spans="7:7">
      <c r="G202" s="35"/>
    </row>
    <row r="203" spans="7:7">
      <c r="G203" s="35"/>
    </row>
    <row r="204" spans="7:7">
      <c r="G204" s="35"/>
    </row>
    <row r="205" spans="7:7">
      <c r="G205" s="35"/>
    </row>
    <row r="206" spans="7:7">
      <c r="G206" s="35"/>
    </row>
    <row r="207" spans="7:7">
      <c r="G207" s="35"/>
    </row>
    <row r="208" spans="7:7">
      <c r="G208" s="35"/>
    </row>
    <row r="209" spans="7:7">
      <c r="G209" s="35"/>
    </row>
    <row r="210" spans="7:7">
      <c r="G210" s="35"/>
    </row>
    <row r="211" spans="7:7">
      <c r="G211" s="35"/>
    </row>
    <row r="212" spans="7:7">
      <c r="G212" s="35"/>
    </row>
    <row r="213" spans="7:7">
      <c r="G213" s="35"/>
    </row>
    <row r="214" spans="7:7">
      <c r="G214" s="35"/>
    </row>
    <row r="215" spans="7:7">
      <c r="G215" s="35"/>
    </row>
    <row r="216" spans="7:7">
      <c r="G216" s="35"/>
    </row>
    <row r="217" spans="7:7">
      <c r="G217" s="35"/>
    </row>
    <row r="218" spans="7:7">
      <c r="G218" s="35"/>
    </row>
    <row r="219" spans="7:7">
      <c r="G219" s="35"/>
    </row>
    <row r="220" spans="7:7">
      <c r="G220" s="35"/>
    </row>
    <row r="221" spans="7:7">
      <c r="G221" s="35"/>
    </row>
    <row r="222" spans="7:7">
      <c r="G222" s="35"/>
    </row>
    <row r="223" spans="7:7">
      <c r="G223" s="35"/>
    </row>
    <row r="224" spans="7:7">
      <c r="G224" s="35"/>
    </row>
    <row r="225" spans="7:7">
      <c r="G225" s="35"/>
    </row>
    <row r="226" spans="7:7">
      <c r="G226" s="35"/>
    </row>
    <row r="227" spans="7:7">
      <c r="G227" s="35"/>
    </row>
    <row r="228" spans="7:7">
      <c r="G228" s="35"/>
    </row>
    <row r="229" spans="7:7">
      <c r="G229" s="35"/>
    </row>
    <row r="230" spans="7:7">
      <c r="G230" s="35"/>
    </row>
    <row r="231" spans="7:7">
      <c r="G231" s="35"/>
    </row>
    <row r="232" spans="7:7">
      <c r="G232" s="35"/>
    </row>
    <row r="233" spans="7:7">
      <c r="G233" s="35"/>
    </row>
    <row r="234" spans="7:7">
      <c r="G234" s="35"/>
    </row>
    <row r="235" spans="7:7">
      <c r="G235" s="35"/>
    </row>
    <row r="236" spans="7:7">
      <c r="G236" s="35"/>
    </row>
    <row r="237" spans="7:7">
      <c r="G237" s="35"/>
    </row>
    <row r="238" spans="7:7">
      <c r="G238" s="35"/>
    </row>
    <row r="239" spans="7:7">
      <c r="G239" s="35"/>
    </row>
    <row r="240" spans="7:7">
      <c r="G240" s="35"/>
    </row>
    <row r="241" spans="7:7">
      <c r="G241" s="35"/>
    </row>
    <row r="242" spans="7:7">
      <c r="G242" s="35"/>
    </row>
    <row r="243" spans="7:7">
      <c r="G243" s="35"/>
    </row>
    <row r="244" spans="7:7">
      <c r="G244" s="35"/>
    </row>
    <row r="245" spans="7:7">
      <c r="G245" s="35"/>
    </row>
    <row r="246" spans="7:7">
      <c r="G246" s="35"/>
    </row>
    <row r="247" spans="7:7">
      <c r="G247" s="35"/>
    </row>
    <row r="248" spans="7:7">
      <c r="G248" s="35"/>
    </row>
    <row r="249" spans="7:7">
      <c r="G249" s="35"/>
    </row>
    <row r="250" spans="7:7">
      <c r="G250" s="35"/>
    </row>
    <row r="251" spans="7:7">
      <c r="G251" s="35"/>
    </row>
    <row r="252" spans="7:7">
      <c r="G252" s="35"/>
    </row>
    <row r="253" spans="7:7">
      <c r="G253" s="35"/>
    </row>
    <row r="254" spans="7:7">
      <c r="G254" s="35"/>
    </row>
    <row r="255" spans="7:7">
      <c r="G255" s="35"/>
    </row>
    <row r="256" spans="7:7">
      <c r="G256" s="35"/>
    </row>
    <row r="257" spans="7:7">
      <c r="G257" s="35"/>
    </row>
    <row r="258" spans="7:7">
      <c r="G258" s="35"/>
    </row>
    <row r="259" spans="7:7">
      <c r="G259" s="35"/>
    </row>
    <row r="260" spans="7:7">
      <c r="G260" s="35"/>
    </row>
    <row r="261" spans="7:7">
      <c r="G261" s="35"/>
    </row>
    <row r="262" spans="7:7">
      <c r="G262" s="35"/>
    </row>
    <row r="263" spans="7:7">
      <c r="G263" s="35"/>
    </row>
    <row r="264" spans="7:7">
      <c r="G264" s="35"/>
    </row>
    <row r="265" spans="7:7">
      <c r="G265" s="35"/>
    </row>
    <row r="266" spans="7:7">
      <c r="G266" s="35"/>
    </row>
    <row r="267" spans="7:7">
      <c r="G267" s="35"/>
    </row>
    <row r="268" spans="7:7">
      <c r="G268" s="35"/>
    </row>
    <row r="269" spans="7:7">
      <c r="G269" s="35"/>
    </row>
    <row r="270" spans="7:7">
      <c r="G270" s="35"/>
    </row>
    <row r="271" spans="7:7">
      <c r="G271" s="35"/>
    </row>
    <row r="272" spans="7:7">
      <c r="G272" s="35"/>
    </row>
    <row r="273" spans="7:7">
      <c r="G273" s="35"/>
    </row>
    <row r="274" spans="7:7">
      <c r="G274" s="35"/>
    </row>
    <row r="275" spans="7:7">
      <c r="G275" s="35"/>
    </row>
    <row r="276" spans="7:7">
      <c r="G276" s="35"/>
    </row>
    <row r="277" spans="7:7">
      <c r="G277" s="35"/>
    </row>
    <row r="278" spans="7:7">
      <c r="G278" s="35"/>
    </row>
    <row r="279" spans="7:7">
      <c r="G279" s="35"/>
    </row>
    <row r="280" spans="7:7">
      <c r="G280" s="35"/>
    </row>
    <row r="281" spans="7:7">
      <c r="G281" s="35"/>
    </row>
    <row r="282" spans="7:7">
      <c r="G282" s="35"/>
    </row>
    <row r="283" spans="7:7">
      <c r="G283" s="35"/>
    </row>
    <row r="284" spans="7:7">
      <c r="G284" s="35"/>
    </row>
    <row r="285" spans="7:7">
      <c r="G285" s="35"/>
    </row>
    <row r="286" spans="7:7">
      <c r="G286" s="35"/>
    </row>
    <row r="287" spans="7:7">
      <c r="G287" s="35"/>
    </row>
    <row r="288" spans="7:7">
      <c r="G288" s="35"/>
    </row>
    <row r="289" spans="7:7">
      <c r="G289" s="35"/>
    </row>
    <row r="290" spans="7:7">
      <c r="G290" s="35"/>
    </row>
    <row r="291" spans="7:7">
      <c r="G291" s="35"/>
    </row>
    <row r="292" spans="7:7">
      <c r="G292" s="35"/>
    </row>
    <row r="293" spans="7:7">
      <c r="G293" s="35"/>
    </row>
    <row r="294" spans="7:7">
      <c r="G294" s="35"/>
    </row>
    <row r="295" spans="7:7">
      <c r="G295" s="35"/>
    </row>
    <row r="296" spans="7:7">
      <c r="G296" s="35"/>
    </row>
    <row r="297" spans="7:7">
      <c r="G297" s="35"/>
    </row>
    <row r="298" spans="7:7">
      <c r="G298" s="35"/>
    </row>
    <row r="299" spans="7:7">
      <c r="G299" s="35"/>
    </row>
    <row r="300" spans="7:7">
      <c r="G300" s="35"/>
    </row>
    <row r="301" spans="7:7">
      <c r="G301" s="35"/>
    </row>
    <row r="302" spans="7:7">
      <c r="G302" s="35"/>
    </row>
    <row r="303" spans="7:7">
      <c r="G303" s="35"/>
    </row>
    <row r="304" spans="7:7">
      <c r="G304" s="35"/>
    </row>
    <row r="305" spans="7:7">
      <c r="G305" s="35"/>
    </row>
    <row r="306" spans="7:7">
      <c r="G306" s="35"/>
    </row>
    <row r="307" spans="7:7">
      <c r="G307" s="35"/>
    </row>
    <row r="308" spans="7:7">
      <c r="G308" s="35"/>
    </row>
    <row r="309" spans="7:7">
      <c r="G309" s="35"/>
    </row>
    <row r="310" spans="7:7">
      <c r="G310" s="35"/>
    </row>
    <row r="311" spans="7:7">
      <c r="G311" s="35"/>
    </row>
    <row r="312" spans="7:7">
      <c r="G312" s="35"/>
    </row>
    <row r="313" spans="7:7">
      <c r="G313" s="35"/>
    </row>
    <row r="314" spans="7:7">
      <c r="G314" s="35"/>
    </row>
    <row r="315" spans="7:7">
      <c r="G315" s="35"/>
    </row>
    <row r="316" spans="7:7">
      <c r="G316" s="35"/>
    </row>
    <row r="317" spans="7:7">
      <c r="G317" s="35"/>
    </row>
    <row r="318" spans="7:7">
      <c r="G318" s="35"/>
    </row>
    <row r="319" spans="7:7">
      <c r="G319" s="35"/>
    </row>
    <row r="320" spans="7:7">
      <c r="G320" s="35"/>
    </row>
    <row r="321" spans="7:7">
      <c r="G321" s="35"/>
    </row>
    <row r="322" spans="7:7">
      <c r="G322" s="35"/>
    </row>
    <row r="323" spans="7:7">
      <c r="G323" s="35"/>
    </row>
    <row r="324" spans="7:7">
      <c r="G324" s="35"/>
    </row>
    <row r="325" spans="7:7">
      <c r="G325" s="35"/>
    </row>
    <row r="326" spans="7:7">
      <c r="G326" s="35"/>
    </row>
    <row r="327" spans="7:7">
      <c r="G327" s="35"/>
    </row>
  </sheetData>
  <autoFilter ref="A1:Q101">
    <sortState ref="A2:Q101">
      <sortCondition ref="C1"/>
    </sortState>
  </autoFilter>
  <sortState ref="A2:Q101">
    <sortCondition ref="C1"/>
  </sortState>
  <conditionalFormatting sqref="O2:O101">
    <cfRule type="dataBar" priority="16">
      <dataBar>
        <cfvo type="min" val="0"/>
        <cfvo type="max" val="0"/>
        <color rgb="FF638EC6"/>
      </dataBar>
    </cfRule>
  </conditionalFormatting>
  <conditionalFormatting sqref="H2:H101">
    <cfRule type="dataBar" priority="15">
      <dataBar>
        <cfvo type="min" val="0"/>
        <cfvo type="max" val="0"/>
        <color rgb="FFFFB628"/>
      </dataBar>
    </cfRule>
  </conditionalFormatting>
  <conditionalFormatting sqref="Q2:Q101">
    <cfRule type="dataBar" priority="14">
      <dataBar>
        <cfvo type="min" val="0"/>
        <cfvo type="max" val="0"/>
        <color rgb="FFFF555A"/>
      </dataBar>
    </cfRule>
  </conditionalFormatting>
  <conditionalFormatting sqref="S5:S1048576 S1 T1:XFD1048576 A1:R1048576">
    <cfRule type="containsText" dxfId="9" priority="12" operator="containsText" text="Mand">
      <formula>NOT(ISERROR(SEARCH("Mand",A1)))</formula>
    </cfRule>
    <cfRule type="containsText" dxfId="8" priority="13" operator="containsText" text="kvinde">
      <formula>NOT(ISERROR(SEARCH("kvinde",A1)))</formula>
    </cfRule>
  </conditionalFormatting>
  <conditionalFormatting sqref="K1:M1048576">
    <cfRule type="containsText" dxfId="7" priority="9" operator="containsText" text="c">
      <formula>NOT(ISERROR(SEARCH("c",K1)))</formula>
    </cfRule>
    <cfRule type="containsText" dxfId="6" priority="10" operator="containsText" text="b">
      <formula>NOT(ISERROR(SEARCH("b",K1)))</formula>
    </cfRule>
    <cfRule type="containsText" dxfId="5" priority="11" operator="containsText" text="a">
      <formula>NOT(ISERROR(SEARCH("a",K1)))</formula>
    </cfRule>
  </conditionalFormatting>
  <conditionalFormatting sqref="N1:N1048576">
    <cfRule type="dataBar" priority="8">
      <dataBar>
        <cfvo type="min" val="0"/>
        <cfvo type="max" val="0"/>
        <color rgb="FF63C384"/>
      </dataBar>
    </cfRule>
  </conditionalFormatting>
  <conditionalFormatting sqref="P1:P1048576">
    <cfRule type="dataBar" priority="7">
      <dataBar>
        <cfvo type="min" val="0"/>
        <cfvo type="max" val="0"/>
        <color rgb="FFFFB628"/>
      </dataBar>
    </cfRule>
  </conditionalFormatting>
  <conditionalFormatting sqref="J1:J1048576">
    <cfRule type="containsText" dxfId="4" priority="2" operator="containsText" text="Leder">
      <formula>NOT(ISERROR(SEARCH("Leder",J1)))</formula>
    </cfRule>
    <cfRule type="containsText" dxfId="3" priority="3" operator="containsText" text="Ren">
      <formula>NOT(ISERROR(SEARCH("Ren",J1)))</formula>
    </cfRule>
    <cfRule type="containsText" dxfId="2" priority="4" operator="containsText" text="Tekn.">
      <formula>NOT(ISERROR(SEARCH("Tekn.",J1)))</formula>
    </cfRule>
    <cfRule type="containsText" dxfId="1" priority="5" operator="containsText" text="Lærer">
      <formula>NOT(ISERROR(SEARCH("Lærer",J1)))</formula>
    </cfRule>
    <cfRule type="containsText" dxfId="0" priority="6" operator="containsText" text="Adm">
      <formula>NOT(ISERROR(SEARCH("Adm",J1)))</formula>
    </cfRule>
  </conditionalFormatting>
  <conditionalFormatting sqref="G1">
    <cfRule type="dataBar" priority="1">
      <dataBar>
        <cfvo type="min" val="0"/>
        <cfvo type="max" val="0"/>
        <color rgb="FF008AEF"/>
      </dataBar>
    </cfRule>
  </conditionalFormatting>
  <dataValidations count="2">
    <dataValidation type="list" allowBlank="1" showInputMessage="1" showErrorMessage="1" sqref="J1:J1048576">
      <formula1>"Adm.,Lærer,Ren.,Tekn.,Leder"</formula1>
    </dataValidation>
    <dataValidation type="list" allowBlank="1" showInputMessage="1" showErrorMessage="1" sqref="K1:M1048576">
      <formula1>"a,b,c"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3:B38"/>
  <sheetViews>
    <sheetView zoomScale="70" zoomScaleNormal="70" workbookViewId="0">
      <selection activeCell="M24" sqref="M24"/>
    </sheetView>
  </sheetViews>
  <sheetFormatPr defaultRowHeight="15"/>
  <cols>
    <col min="1" max="1" width="21" customWidth="1"/>
    <col min="2" max="2" width="15.42578125" customWidth="1"/>
    <col min="3" max="3" width="10.85546875" customWidth="1"/>
    <col min="4" max="4" width="12.42578125" bestFit="1" customWidth="1"/>
    <col min="5" max="5" width="10.85546875" bestFit="1" customWidth="1"/>
  </cols>
  <sheetData>
    <row r="3" spans="1:2">
      <c r="A3" s="19" t="s">
        <v>99</v>
      </c>
      <c r="B3" t="s">
        <v>98</v>
      </c>
    </row>
    <row r="4" spans="1:2">
      <c r="A4" s="20" t="s">
        <v>105</v>
      </c>
      <c r="B4" s="18">
        <v>9</v>
      </c>
    </row>
    <row r="5" spans="1:2">
      <c r="A5" s="21" t="s">
        <v>102</v>
      </c>
      <c r="B5" s="18">
        <v>5</v>
      </c>
    </row>
    <row r="6" spans="1:2">
      <c r="A6" s="21" t="s">
        <v>103</v>
      </c>
      <c r="B6" s="18">
        <v>4</v>
      </c>
    </row>
    <row r="7" spans="1:2">
      <c r="A7" s="20" t="s">
        <v>106</v>
      </c>
      <c r="B7" s="18">
        <v>7</v>
      </c>
    </row>
    <row r="8" spans="1:2">
      <c r="A8" s="21" t="s">
        <v>102</v>
      </c>
      <c r="B8" s="18">
        <v>3</v>
      </c>
    </row>
    <row r="9" spans="1:2">
      <c r="A9" s="21" t="s">
        <v>103</v>
      </c>
      <c r="B9" s="18">
        <v>4</v>
      </c>
    </row>
    <row r="10" spans="1:2">
      <c r="A10" s="20" t="s">
        <v>48</v>
      </c>
      <c r="B10" s="18">
        <v>15</v>
      </c>
    </row>
    <row r="11" spans="1:2">
      <c r="A11" s="21" t="s">
        <v>102</v>
      </c>
      <c r="B11" s="18">
        <v>9</v>
      </c>
    </row>
    <row r="12" spans="1:2">
      <c r="A12" s="21" t="s">
        <v>103</v>
      </c>
      <c r="B12" s="18">
        <v>6</v>
      </c>
    </row>
    <row r="13" spans="1:2">
      <c r="A13" s="20" t="s">
        <v>100</v>
      </c>
      <c r="B13" s="18">
        <v>31</v>
      </c>
    </row>
    <row r="18" spans="1:2">
      <c r="A18" s="19" t="s">
        <v>99</v>
      </c>
      <c r="B18" t="s">
        <v>98</v>
      </c>
    </row>
    <row r="19" spans="1:2">
      <c r="A19" s="20" t="s">
        <v>106</v>
      </c>
      <c r="B19" s="18">
        <v>11</v>
      </c>
    </row>
    <row r="20" spans="1:2">
      <c r="A20" s="21" t="s">
        <v>102</v>
      </c>
      <c r="B20" s="18">
        <v>5</v>
      </c>
    </row>
    <row r="21" spans="1:2">
      <c r="A21" s="21" t="s">
        <v>103</v>
      </c>
      <c r="B21" s="18">
        <v>6</v>
      </c>
    </row>
    <row r="22" spans="1:2">
      <c r="A22" s="20" t="s">
        <v>48</v>
      </c>
      <c r="B22" s="18">
        <v>5</v>
      </c>
    </row>
    <row r="23" spans="1:2">
      <c r="A23" s="21" t="s">
        <v>102</v>
      </c>
      <c r="B23" s="18">
        <v>3</v>
      </c>
    </row>
    <row r="24" spans="1:2">
      <c r="A24" s="21" t="s">
        <v>103</v>
      </c>
      <c r="B24" s="18">
        <v>2</v>
      </c>
    </row>
    <row r="25" spans="1:2">
      <c r="A25" s="20" t="s">
        <v>100</v>
      </c>
      <c r="B25" s="18">
        <v>16</v>
      </c>
    </row>
    <row r="32" spans="1:2">
      <c r="A32" s="19" t="s">
        <v>99</v>
      </c>
      <c r="B32" t="s">
        <v>98</v>
      </c>
    </row>
    <row r="33" spans="1:2">
      <c r="A33" s="20" t="s">
        <v>106</v>
      </c>
      <c r="B33" s="18">
        <v>2</v>
      </c>
    </row>
    <row r="34" spans="1:2">
      <c r="A34" s="21" t="s">
        <v>103</v>
      </c>
      <c r="B34" s="18">
        <v>2</v>
      </c>
    </row>
    <row r="35" spans="1:2">
      <c r="A35" s="20" t="s">
        <v>48</v>
      </c>
      <c r="B35" s="18">
        <v>12</v>
      </c>
    </row>
    <row r="36" spans="1:2">
      <c r="A36" s="21" t="s">
        <v>102</v>
      </c>
      <c r="B36" s="18">
        <v>9</v>
      </c>
    </row>
    <row r="37" spans="1:2">
      <c r="A37" s="21" t="s">
        <v>103</v>
      </c>
      <c r="B37" s="18">
        <v>3</v>
      </c>
    </row>
    <row r="38" spans="1:2">
      <c r="A38" s="20" t="s">
        <v>100</v>
      </c>
      <c r="B38" s="18">
        <v>14</v>
      </c>
    </row>
  </sheetData>
  <pageMargins left="0.7" right="0.7" top="0.75" bottom="0.75" header="0.3" footer="0.3"/>
  <drawing r:id="rId4"/>
</worksheet>
</file>

<file path=xl/worksheets/sheet3.xml><?xml version="1.0" encoding="utf-8"?>
<worksheet xmlns="http://schemas.openxmlformats.org/spreadsheetml/2006/main" xmlns:r="http://schemas.openxmlformats.org/officeDocument/2006/relationships">
  <dimension ref="A1:D8"/>
  <sheetViews>
    <sheetView workbookViewId="0">
      <selection activeCell="M9" sqref="M9"/>
    </sheetView>
  </sheetViews>
  <sheetFormatPr defaultRowHeight="15"/>
  <cols>
    <col min="1" max="1" width="17.28515625" bestFit="1" customWidth="1"/>
    <col min="2" max="2" width="18.7109375" customWidth="1"/>
    <col min="3" max="4" width="12.140625" bestFit="1" customWidth="1"/>
  </cols>
  <sheetData>
    <row r="1" spans="1:4">
      <c r="A1" s="19" t="s">
        <v>101</v>
      </c>
      <c r="B1" s="19" t="s">
        <v>104</v>
      </c>
    </row>
    <row r="2" spans="1:4">
      <c r="A2" s="19" t="s">
        <v>99</v>
      </c>
      <c r="B2" t="s">
        <v>102</v>
      </c>
      <c r="C2" t="s">
        <v>103</v>
      </c>
      <c r="D2" t="s">
        <v>100</v>
      </c>
    </row>
    <row r="3" spans="1:4">
      <c r="A3" s="20" t="s">
        <v>26</v>
      </c>
      <c r="B3" s="36">
        <v>1142822.6499999997</v>
      </c>
      <c r="C3" s="36">
        <v>958238.29999999958</v>
      </c>
      <c r="D3" s="36">
        <v>2101060.9499999993</v>
      </c>
    </row>
    <row r="4" spans="1:4">
      <c r="A4" s="20" t="s">
        <v>17</v>
      </c>
      <c r="B4" s="36">
        <v>471468.50000000012</v>
      </c>
      <c r="C4" s="36">
        <v>117484.8</v>
      </c>
      <c r="D4" s="36">
        <v>588953.30000000016</v>
      </c>
    </row>
    <row r="5" spans="1:4">
      <c r="A5" s="20" t="s">
        <v>22</v>
      </c>
      <c r="B5" s="36">
        <v>156747</v>
      </c>
      <c r="C5" s="36">
        <v>90312</v>
      </c>
      <c r="D5" s="36">
        <v>247059</v>
      </c>
    </row>
    <row r="6" spans="1:4">
      <c r="A6" s="20" t="s">
        <v>39</v>
      </c>
      <c r="B6" s="36">
        <v>129809.25</v>
      </c>
      <c r="C6" s="36">
        <v>51053.5</v>
      </c>
      <c r="D6" s="36">
        <v>180862.75</v>
      </c>
    </row>
    <row r="7" spans="1:4">
      <c r="A7" s="20" t="s">
        <v>43</v>
      </c>
      <c r="B7" s="36">
        <v>98292.5</v>
      </c>
      <c r="C7" s="36">
        <v>53159.75</v>
      </c>
      <c r="D7" s="36">
        <v>151452.25</v>
      </c>
    </row>
    <row r="8" spans="1:4">
      <c r="A8" s="20" t="s">
        <v>100</v>
      </c>
      <c r="B8" s="36">
        <v>1999139.9</v>
      </c>
      <c r="C8" s="36">
        <v>1270248.3499999996</v>
      </c>
      <c r="D8" s="36">
        <v>3269388.2499999995</v>
      </c>
    </row>
  </sheetData>
  <pageMargins left="0.7" right="0.7" top="0.75" bottom="0.75" header="0.3" footer="0.3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4"/>
  <sheetViews>
    <sheetView workbookViewId="0">
      <selection activeCell="A13" sqref="A13"/>
    </sheetView>
  </sheetViews>
  <sheetFormatPr defaultRowHeight="15"/>
  <cols>
    <col min="1" max="1" width="17.28515625" bestFit="1" customWidth="1"/>
    <col min="2" max="2" width="12.140625" customWidth="1"/>
    <col min="3" max="3" width="12.28515625" bestFit="1" customWidth="1"/>
  </cols>
  <sheetData>
    <row r="1" spans="1:2">
      <c r="A1" s="19" t="s">
        <v>99</v>
      </c>
      <c r="B1" t="s">
        <v>101</v>
      </c>
    </row>
    <row r="2" spans="1:2">
      <c r="A2" s="20" t="s">
        <v>26</v>
      </c>
      <c r="B2" s="36">
        <v>2101060.9499999997</v>
      </c>
    </row>
    <row r="3" spans="1:2">
      <c r="A3" s="21" t="s">
        <v>102</v>
      </c>
      <c r="B3" s="36">
        <v>1142822.6499999999</v>
      </c>
    </row>
    <row r="4" spans="1:2">
      <c r="A4" s="23" t="s">
        <v>294</v>
      </c>
      <c r="B4" s="36">
        <v>105467.79999999999</v>
      </c>
    </row>
    <row r="5" spans="1:2">
      <c r="A5" s="23" t="s">
        <v>295</v>
      </c>
      <c r="B5" s="36">
        <v>269053.8</v>
      </c>
    </row>
    <row r="6" spans="1:2">
      <c r="A6" s="23" t="s">
        <v>296</v>
      </c>
      <c r="B6" s="36">
        <v>533340.09999999986</v>
      </c>
    </row>
    <row r="7" spans="1:2">
      <c r="A7" s="23" t="s">
        <v>297</v>
      </c>
      <c r="B7" s="36">
        <v>234960.95</v>
      </c>
    </row>
    <row r="8" spans="1:2">
      <c r="A8" s="21" t="s">
        <v>103</v>
      </c>
      <c r="B8" s="36">
        <v>958238.29999999981</v>
      </c>
    </row>
    <row r="9" spans="1:2">
      <c r="A9" s="23" t="s">
        <v>298</v>
      </c>
      <c r="B9" s="36">
        <v>61561.45</v>
      </c>
    </row>
    <row r="10" spans="1:2">
      <c r="A10" s="23" t="s">
        <v>294</v>
      </c>
      <c r="B10" s="36">
        <v>65074.95</v>
      </c>
    </row>
    <row r="11" spans="1:2">
      <c r="A11" s="23" t="s">
        <v>295</v>
      </c>
      <c r="B11" s="36">
        <v>523482.24999999983</v>
      </c>
    </row>
    <row r="12" spans="1:2">
      <c r="A12" s="23" t="s">
        <v>296</v>
      </c>
      <c r="B12" s="36">
        <v>241487.95</v>
      </c>
    </row>
    <row r="13" spans="1:2">
      <c r="A13" s="23" t="s">
        <v>297</v>
      </c>
      <c r="B13" s="36">
        <v>66631.7</v>
      </c>
    </row>
    <row r="14" spans="1:2">
      <c r="A14" s="20" t="s">
        <v>100</v>
      </c>
      <c r="B14" s="36">
        <v>2101060.9499999997</v>
      </c>
    </row>
  </sheetData>
  <pageMargins left="0.7" right="0.7" top="0.75" bottom="0.75" header="0.3" footer="0.3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D32"/>
  <sheetViews>
    <sheetView workbookViewId="0">
      <selection activeCell="A6" sqref="A6"/>
    </sheetView>
  </sheetViews>
  <sheetFormatPr defaultRowHeight="15"/>
  <cols>
    <col min="1" max="1" width="17.28515625" customWidth="1"/>
    <col min="2" max="2" width="11.7109375" customWidth="1"/>
    <col min="3" max="3" width="6" customWidth="1"/>
    <col min="4" max="4" width="10.85546875" bestFit="1" customWidth="1"/>
  </cols>
  <sheetData>
    <row r="1" spans="1:2">
      <c r="A1" s="19" t="s">
        <v>99</v>
      </c>
      <c r="B1" t="s">
        <v>98</v>
      </c>
    </row>
    <row r="2" spans="1:2">
      <c r="A2" s="20" t="s">
        <v>26</v>
      </c>
      <c r="B2" s="18">
        <v>62</v>
      </c>
    </row>
    <row r="3" spans="1:2">
      <c r="A3" s="22" t="s">
        <v>298</v>
      </c>
      <c r="B3" s="18">
        <v>2</v>
      </c>
    </row>
    <row r="4" spans="1:2">
      <c r="A4" s="22" t="s">
        <v>294</v>
      </c>
      <c r="B4" s="18">
        <v>5</v>
      </c>
    </row>
    <row r="5" spans="1:2">
      <c r="A5" s="22" t="s">
        <v>295</v>
      </c>
      <c r="B5" s="18">
        <v>23</v>
      </c>
    </row>
    <row r="6" spans="1:2">
      <c r="A6" s="22" t="s">
        <v>296</v>
      </c>
      <c r="B6" s="18">
        <v>23</v>
      </c>
    </row>
    <row r="7" spans="1:2">
      <c r="A7" s="22" t="s">
        <v>297</v>
      </c>
      <c r="B7" s="18">
        <v>9</v>
      </c>
    </row>
    <row r="8" spans="1:2">
      <c r="A8" s="20" t="s">
        <v>100</v>
      </c>
      <c r="B8" s="18">
        <v>62</v>
      </c>
    </row>
    <row r="24" spans="1:4">
      <c r="A24" s="19" t="s">
        <v>98</v>
      </c>
      <c r="B24" s="19" t="s">
        <v>104</v>
      </c>
    </row>
    <row r="25" spans="1:4">
      <c r="A25" s="19" t="s">
        <v>99</v>
      </c>
      <c r="B25" t="s">
        <v>102</v>
      </c>
      <c r="C25" t="s">
        <v>103</v>
      </c>
      <c r="D25" t="s">
        <v>100</v>
      </c>
    </row>
    <row r="26" spans="1:4">
      <c r="A26" s="20" t="s">
        <v>26</v>
      </c>
      <c r="B26" s="18">
        <v>34</v>
      </c>
      <c r="C26" s="18">
        <v>28</v>
      </c>
      <c r="D26" s="18">
        <v>62</v>
      </c>
    </row>
    <row r="27" spans="1:4">
      <c r="A27" s="22" t="s">
        <v>298</v>
      </c>
      <c r="B27" s="18"/>
      <c r="C27" s="18">
        <v>2</v>
      </c>
      <c r="D27" s="18">
        <v>2</v>
      </c>
    </row>
    <row r="28" spans="1:4">
      <c r="A28" s="22" t="s">
        <v>294</v>
      </c>
      <c r="B28" s="18">
        <v>3</v>
      </c>
      <c r="C28" s="18">
        <v>2</v>
      </c>
      <c r="D28" s="18">
        <v>5</v>
      </c>
    </row>
    <row r="29" spans="1:4">
      <c r="A29" s="22" t="s">
        <v>295</v>
      </c>
      <c r="B29" s="18">
        <v>8</v>
      </c>
      <c r="C29" s="18">
        <v>15</v>
      </c>
      <c r="D29" s="18">
        <v>23</v>
      </c>
    </row>
    <row r="30" spans="1:4">
      <c r="A30" s="22" t="s">
        <v>296</v>
      </c>
      <c r="B30" s="18">
        <v>16</v>
      </c>
      <c r="C30" s="18">
        <v>7</v>
      </c>
      <c r="D30" s="18">
        <v>23</v>
      </c>
    </row>
    <row r="31" spans="1:4">
      <c r="A31" s="22" t="s">
        <v>297</v>
      </c>
      <c r="B31" s="18">
        <v>7</v>
      </c>
      <c r="C31" s="18">
        <v>2</v>
      </c>
      <c r="D31" s="18">
        <v>9</v>
      </c>
    </row>
    <row r="32" spans="1:4">
      <c r="A32" s="20" t="s">
        <v>100</v>
      </c>
      <c r="B32" s="18">
        <v>34</v>
      </c>
      <c r="C32" s="18">
        <v>28</v>
      </c>
      <c r="D32" s="18">
        <v>62</v>
      </c>
    </row>
  </sheetData>
  <pageMargins left="0.7" right="0.7" top="0.75" bottom="0.75" header="0.3" footer="0.3"/>
  <drawing r:id="rId3"/>
</worksheet>
</file>

<file path=xl/worksheets/sheet6.xml><?xml version="1.0" encoding="utf-8"?>
<worksheet xmlns="http://schemas.openxmlformats.org/spreadsheetml/2006/main" xmlns:r="http://schemas.openxmlformats.org/officeDocument/2006/relationships">
  <dimension ref="A1:D8"/>
  <sheetViews>
    <sheetView workbookViewId="0"/>
  </sheetViews>
  <sheetFormatPr defaultRowHeight="15"/>
  <cols>
    <col min="1" max="1" width="17.28515625" bestFit="1" customWidth="1"/>
    <col min="2" max="2" width="18.7109375" bestFit="1" customWidth="1"/>
    <col min="3" max="3" width="6" customWidth="1"/>
    <col min="4" max="4" width="10.85546875" bestFit="1" customWidth="1"/>
  </cols>
  <sheetData>
    <row r="1" spans="1:4">
      <c r="A1" s="19" t="s">
        <v>98</v>
      </c>
      <c r="B1" s="19" t="s">
        <v>104</v>
      </c>
    </row>
    <row r="2" spans="1:4">
      <c r="A2" s="19" t="s">
        <v>99</v>
      </c>
      <c r="B2" t="s">
        <v>102</v>
      </c>
      <c r="C2" t="s">
        <v>103</v>
      </c>
      <c r="D2" t="s">
        <v>100</v>
      </c>
    </row>
    <row r="3" spans="1:4">
      <c r="A3" s="20" t="s">
        <v>26</v>
      </c>
      <c r="B3" s="18">
        <v>34</v>
      </c>
      <c r="C3" s="18">
        <v>28</v>
      </c>
      <c r="D3" s="18">
        <v>62</v>
      </c>
    </row>
    <row r="4" spans="1:4">
      <c r="A4" s="20" t="s">
        <v>17</v>
      </c>
      <c r="B4" s="18">
        <v>15</v>
      </c>
      <c r="C4" s="18">
        <v>4</v>
      </c>
      <c r="D4" s="18">
        <v>19</v>
      </c>
    </row>
    <row r="5" spans="1:4">
      <c r="A5" s="20" t="s">
        <v>39</v>
      </c>
      <c r="B5" s="18">
        <v>6</v>
      </c>
      <c r="C5" s="18">
        <v>2</v>
      </c>
      <c r="D5" s="18">
        <v>8</v>
      </c>
    </row>
    <row r="6" spans="1:4">
      <c r="A6" s="20" t="s">
        <v>22</v>
      </c>
      <c r="B6" s="18">
        <v>5</v>
      </c>
      <c r="C6" s="18">
        <v>3</v>
      </c>
      <c r="D6" s="18">
        <v>8</v>
      </c>
    </row>
    <row r="7" spans="1:4">
      <c r="A7" s="20" t="s">
        <v>43</v>
      </c>
      <c r="B7" s="18">
        <v>2</v>
      </c>
      <c r="C7" s="18">
        <v>1</v>
      </c>
      <c r="D7" s="18">
        <v>3</v>
      </c>
    </row>
    <row r="8" spans="1:4">
      <c r="A8" s="20" t="s">
        <v>100</v>
      </c>
      <c r="B8" s="18">
        <v>62</v>
      </c>
      <c r="C8" s="18">
        <v>38</v>
      </c>
      <c r="D8" s="18">
        <v>100</v>
      </c>
    </row>
  </sheetData>
  <pageMargins left="0.7" right="0.7" top="0.75" bottom="0.75" header="0.3" footer="0.3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B34"/>
  <sheetViews>
    <sheetView workbookViewId="0">
      <selection activeCell="B12" sqref="B12"/>
    </sheetView>
  </sheetViews>
  <sheetFormatPr defaultRowHeight="15"/>
  <cols>
    <col min="1" max="1" width="17.28515625" bestFit="1" customWidth="1"/>
    <col min="2" max="2" width="11.7109375" customWidth="1"/>
    <col min="3" max="3" width="6" customWidth="1"/>
    <col min="4" max="4" width="10.85546875" bestFit="1" customWidth="1"/>
  </cols>
  <sheetData>
    <row r="1" spans="1:2">
      <c r="A1" s="19" t="s">
        <v>99</v>
      </c>
      <c r="B1" t="s">
        <v>98</v>
      </c>
    </row>
    <row r="2" spans="1:2">
      <c r="A2" s="20" t="s">
        <v>22</v>
      </c>
      <c r="B2" s="18">
        <v>8</v>
      </c>
    </row>
    <row r="3" spans="1:2">
      <c r="A3" s="21">
        <v>0</v>
      </c>
      <c r="B3" s="18">
        <v>2</v>
      </c>
    </row>
    <row r="4" spans="1:2">
      <c r="A4" s="21">
        <v>1</v>
      </c>
      <c r="B4" s="18">
        <v>3</v>
      </c>
    </row>
    <row r="5" spans="1:2">
      <c r="A5" s="21">
        <v>2</v>
      </c>
      <c r="B5" s="18">
        <v>1</v>
      </c>
    </row>
    <row r="6" spans="1:2">
      <c r="A6" s="21">
        <v>3</v>
      </c>
      <c r="B6" s="18">
        <v>1</v>
      </c>
    </row>
    <row r="7" spans="1:2">
      <c r="A7" s="21">
        <v>4</v>
      </c>
      <c r="B7" s="18">
        <v>1</v>
      </c>
    </row>
    <row r="8" spans="1:2">
      <c r="A8" s="20" t="s">
        <v>43</v>
      </c>
      <c r="B8" s="18">
        <v>3</v>
      </c>
    </row>
    <row r="9" spans="1:2">
      <c r="A9" s="21">
        <v>0</v>
      </c>
      <c r="B9" s="18">
        <v>1</v>
      </c>
    </row>
    <row r="10" spans="1:2">
      <c r="A10" s="21">
        <v>2</v>
      </c>
      <c r="B10" s="18">
        <v>1</v>
      </c>
    </row>
    <row r="11" spans="1:2">
      <c r="A11" s="21">
        <v>3</v>
      </c>
      <c r="B11" s="18">
        <v>1</v>
      </c>
    </row>
    <row r="12" spans="1:2">
      <c r="A12" s="20" t="s">
        <v>26</v>
      </c>
      <c r="B12" s="18">
        <v>62</v>
      </c>
    </row>
    <row r="13" spans="1:2">
      <c r="A13" s="21">
        <v>0</v>
      </c>
      <c r="B13" s="18">
        <v>10</v>
      </c>
    </row>
    <row r="14" spans="1:2">
      <c r="A14" s="21">
        <v>1</v>
      </c>
      <c r="B14" s="18">
        <v>14</v>
      </c>
    </row>
    <row r="15" spans="1:2">
      <c r="A15" s="21">
        <v>2</v>
      </c>
      <c r="B15" s="18">
        <v>7</v>
      </c>
    </row>
    <row r="16" spans="1:2">
      <c r="A16" s="21">
        <v>3</v>
      </c>
      <c r="B16" s="18">
        <v>13</v>
      </c>
    </row>
    <row r="17" spans="1:2">
      <c r="A17" s="21">
        <v>4</v>
      </c>
      <c r="B17" s="18">
        <v>15</v>
      </c>
    </row>
    <row r="18" spans="1:2">
      <c r="A18" s="21">
        <v>5</v>
      </c>
      <c r="B18" s="18">
        <v>2</v>
      </c>
    </row>
    <row r="19" spans="1:2">
      <c r="A19" s="21">
        <v>6</v>
      </c>
      <c r="B19" s="18">
        <v>1</v>
      </c>
    </row>
    <row r="20" spans="1:2">
      <c r="A20" s="20" t="s">
        <v>39</v>
      </c>
      <c r="B20" s="18">
        <v>8</v>
      </c>
    </row>
    <row r="21" spans="1:2">
      <c r="A21" s="21">
        <v>0</v>
      </c>
      <c r="B21" s="18">
        <v>1</v>
      </c>
    </row>
    <row r="22" spans="1:2">
      <c r="A22" s="21">
        <v>1</v>
      </c>
      <c r="B22" s="18">
        <v>3</v>
      </c>
    </row>
    <row r="23" spans="1:2">
      <c r="A23" s="21">
        <v>2</v>
      </c>
      <c r="B23" s="18">
        <v>1</v>
      </c>
    </row>
    <row r="24" spans="1:2">
      <c r="A24" s="21">
        <v>3</v>
      </c>
      <c r="B24" s="18">
        <v>1</v>
      </c>
    </row>
    <row r="25" spans="1:2">
      <c r="A25" s="21">
        <v>4</v>
      </c>
      <c r="B25" s="18">
        <v>1</v>
      </c>
    </row>
    <row r="26" spans="1:2">
      <c r="A26" s="21">
        <v>5</v>
      </c>
      <c r="B26" s="18">
        <v>1</v>
      </c>
    </row>
    <row r="27" spans="1:2">
      <c r="A27" s="20" t="s">
        <v>17</v>
      </c>
      <c r="B27" s="18">
        <v>19</v>
      </c>
    </row>
    <row r="28" spans="1:2">
      <c r="A28" s="21">
        <v>0</v>
      </c>
      <c r="B28" s="18">
        <v>2</v>
      </c>
    </row>
    <row r="29" spans="1:2">
      <c r="A29" s="21">
        <v>1</v>
      </c>
      <c r="B29" s="18">
        <v>4</v>
      </c>
    </row>
    <row r="30" spans="1:2">
      <c r="A30" s="21">
        <v>2</v>
      </c>
      <c r="B30" s="18">
        <v>5</v>
      </c>
    </row>
    <row r="31" spans="1:2">
      <c r="A31" s="21">
        <v>3</v>
      </c>
      <c r="B31" s="18">
        <v>3</v>
      </c>
    </row>
    <row r="32" spans="1:2">
      <c r="A32" s="21">
        <v>4</v>
      </c>
      <c r="B32" s="18">
        <v>3</v>
      </c>
    </row>
    <row r="33" spans="1:2">
      <c r="A33" s="21">
        <v>5</v>
      </c>
      <c r="B33" s="18">
        <v>2</v>
      </c>
    </row>
    <row r="34" spans="1:2">
      <c r="A34" s="20" t="s">
        <v>100</v>
      </c>
      <c r="B34" s="18">
        <v>100</v>
      </c>
    </row>
  </sheetData>
  <pageMargins left="0.7" right="0.7" top="0.75" bottom="0.75" header="0.3" footer="0.3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D8"/>
  <sheetViews>
    <sheetView workbookViewId="0">
      <selection activeCell="C6" sqref="C6"/>
    </sheetView>
  </sheetViews>
  <sheetFormatPr defaultRowHeight="15"/>
  <cols>
    <col min="1" max="1" width="17.28515625" bestFit="1" customWidth="1"/>
    <col min="2" max="4" width="12.42578125" bestFit="1" customWidth="1"/>
  </cols>
  <sheetData>
    <row r="1" spans="1:4">
      <c r="B1" s="19" t="s">
        <v>299</v>
      </c>
    </row>
    <row r="2" spans="1:4">
      <c r="A2" s="19" t="s">
        <v>99</v>
      </c>
      <c r="B2" t="s">
        <v>300</v>
      </c>
      <c r="C2" t="s">
        <v>301</v>
      </c>
      <c r="D2" t="s">
        <v>302</v>
      </c>
    </row>
    <row r="3" spans="1:4">
      <c r="A3" s="20" t="s">
        <v>22</v>
      </c>
      <c r="B3" s="18"/>
      <c r="C3" s="18"/>
      <c r="D3" s="18"/>
    </row>
    <row r="4" spans="1:4">
      <c r="A4" s="20" t="s">
        <v>43</v>
      </c>
      <c r="B4" s="18">
        <v>3</v>
      </c>
      <c r="C4" s="18">
        <v>3</v>
      </c>
      <c r="D4" s="18">
        <v>1</v>
      </c>
    </row>
    <row r="5" spans="1:4">
      <c r="A5" s="20" t="s">
        <v>26</v>
      </c>
      <c r="B5" s="18">
        <v>24</v>
      </c>
      <c r="C5" s="18">
        <v>11</v>
      </c>
      <c r="D5" s="18">
        <v>10</v>
      </c>
    </row>
    <row r="6" spans="1:4">
      <c r="A6" s="20" t="s">
        <v>39</v>
      </c>
      <c r="B6" s="18"/>
      <c r="C6" s="18"/>
      <c r="D6" s="18"/>
    </row>
    <row r="7" spans="1:4">
      <c r="A7" s="20" t="s">
        <v>17</v>
      </c>
      <c r="B7" s="18">
        <v>4</v>
      </c>
      <c r="C7" s="18">
        <v>2</v>
      </c>
      <c r="D7" s="18">
        <v>3</v>
      </c>
    </row>
    <row r="8" spans="1:4">
      <c r="A8" s="20" t="s">
        <v>100</v>
      </c>
      <c r="B8" s="18">
        <v>31</v>
      </c>
      <c r="C8" s="18">
        <v>16</v>
      </c>
      <c r="D8" s="18">
        <v>14</v>
      </c>
    </row>
  </sheetData>
  <pageMargins left="0.7" right="0.7" top="0.75" bottom="0.75" header="0.3" footer="0.3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:E29"/>
  <sheetViews>
    <sheetView workbookViewId="0">
      <selection activeCell="O39" sqref="O39"/>
    </sheetView>
  </sheetViews>
  <sheetFormatPr defaultRowHeight="15"/>
  <cols>
    <col min="1" max="1" width="17.28515625" customWidth="1"/>
    <col min="2" max="2" width="18.7109375" bestFit="1" customWidth="1"/>
    <col min="3" max="3" width="2" customWidth="1"/>
    <col min="4" max="5" width="10.85546875" customWidth="1"/>
    <col min="6" max="6" width="12.42578125" customWidth="1"/>
    <col min="7" max="7" width="2" customWidth="1"/>
    <col min="8" max="10" width="17.5703125" customWidth="1"/>
    <col min="11" max="11" width="7" customWidth="1"/>
    <col min="12" max="12" width="3.7109375" customWidth="1"/>
    <col min="13" max="13" width="6.7109375" customWidth="1"/>
    <col min="14" max="16" width="17.5703125" customWidth="1"/>
    <col min="17" max="17" width="6.7109375" customWidth="1"/>
    <col min="18" max="18" width="12.42578125" customWidth="1"/>
    <col min="19" max="19" width="7" customWidth="1"/>
    <col min="20" max="20" width="3.7109375" customWidth="1"/>
    <col min="21" max="21" width="6.7109375" customWidth="1"/>
    <col min="22" max="22" width="6.85546875" customWidth="1"/>
    <col min="23" max="23" width="4" customWidth="1"/>
    <col min="24" max="24" width="7" customWidth="1"/>
    <col min="25" max="25" width="6.7109375" customWidth="1"/>
    <col min="26" max="28" width="17.5703125" customWidth="1"/>
    <col min="29" max="31" width="13.85546875" customWidth="1"/>
    <col min="32" max="33" width="17.5703125" bestFit="1" customWidth="1"/>
    <col min="34" max="34" width="17.5703125" customWidth="1"/>
    <col min="35" max="37" width="18.42578125" bestFit="1" customWidth="1"/>
    <col min="38" max="40" width="14.140625" bestFit="1" customWidth="1"/>
    <col min="41" max="41" width="12.42578125" bestFit="1" customWidth="1"/>
    <col min="42" max="43" width="12.42578125" customWidth="1"/>
    <col min="44" max="46" width="14.140625" bestFit="1" customWidth="1"/>
    <col min="47" max="47" width="12.42578125" bestFit="1" customWidth="1"/>
    <col min="48" max="49" width="12.42578125" customWidth="1"/>
    <col min="50" max="52" width="18.42578125" bestFit="1" customWidth="1"/>
    <col min="53" max="53" width="13.85546875" customWidth="1"/>
    <col min="54" max="55" width="13.85546875" bestFit="1" customWidth="1"/>
    <col min="56" max="58" width="17.5703125" bestFit="1" customWidth="1"/>
    <col min="59" max="61" width="12.42578125" bestFit="1" customWidth="1"/>
    <col min="62" max="64" width="14.140625" bestFit="1" customWidth="1"/>
    <col min="65" max="70" width="12.42578125" bestFit="1" customWidth="1"/>
    <col min="71" max="76" width="18.42578125" bestFit="1" customWidth="1"/>
    <col min="77" max="79" width="17.5703125" bestFit="1" customWidth="1"/>
  </cols>
  <sheetData>
    <row r="1" spans="1:5">
      <c r="A1" s="19" t="s">
        <v>300</v>
      </c>
      <c r="B1" s="19" t="s">
        <v>104</v>
      </c>
    </row>
    <row r="2" spans="1:5">
      <c r="A2" s="19" t="s">
        <v>99</v>
      </c>
      <c r="B2" t="s">
        <v>105</v>
      </c>
      <c r="C2" t="s">
        <v>106</v>
      </c>
      <c r="D2" t="s">
        <v>48</v>
      </c>
      <c r="E2" t="s">
        <v>100</v>
      </c>
    </row>
    <row r="3" spans="1:5">
      <c r="A3" s="20" t="s">
        <v>43</v>
      </c>
      <c r="B3" s="18">
        <v>3</v>
      </c>
      <c r="C3" s="18"/>
      <c r="D3" s="18"/>
      <c r="E3" s="18">
        <v>3</v>
      </c>
    </row>
    <row r="4" spans="1:5">
      <c r="A4" s="20" t="s">
        <v>26</v>
      </c>
      <c r="B4" s="18">
        <v>5</v>
      </c>
      <c r="C4" s="18">
        <v>6</v>
      </c>
      <c r="D4" s="18">
        <v>13</v>
      </c>
      <c r="E4" s="18">
        <v>24</v>
      </c>
    </row>
    <row r="5" spans="1:5">
      <c r="A5" s="20" t="s">
        <v>17</v>
      </c>
      <c r="B5" s="18">
        <v>1</v>
      </c>
      <c r="C5" s="18">
        <v>1</v>
      </c>
      <c r="D5" s="18">
        <v>2</v>
      </c>
      <c r="E5" s="18">
        <v>4</v>
      </c>
    </row>
    <row r="6" spans="1:5">
      <c r="A6" s="20" t="s">
        <v>100</v>
      </c>
      <c r="B6" s="18">
        <v>9</v>
      </c>
      <c r="C6" s="18">
        <v>7</v>
      </c>
      <c r="D6" s="18">
        <v>15</v>
      </c>
      <c r="E6" s="18">
        <v>31</v>
      </c>
    </row>
    <row r="24" spans="1:4">
      <c r="A24" s="19" t="s">
        <v>301</v>
      </c>
      <c r="B24" s="19" t="s">
        <v>104</v>
      </c>
    </row>
    <row r="25" spans="1:4">
      <c r="A25" s="19" t="s">
        <v>99</v>
      </c>
      <c r="B25" t="s">
        <v>106</v>
      </c>
      <c r="C25" t="s">
        <v>48</v>
      </c>
      <c r="D25" t="s">
        <v>100</v>
      </c>
    </row>
    <row r="26" spans="1:4">
      <c r="A26" s="20" t="s">
        <v>43</v>
      </c>
      <c r="B26" s="18">
        <v>1</v>
      </c>
      <c r="C26" s="18">
        <v>2</v>
      </c>
      <c r="D26" s="18">
        <v>3</v>
      </c>
    </row>
    <row r="27" spans="1:4">
      <c r="A27" s="20" t="s">
        <v>26</v>
      </c>
      <c r="B27" s="18">
        <v>8</v>
      </c>
      <c r="C27" s="18">
        <v>3</v>
      </c>
      <c r="D27" s="18">
        <v>11</v>
      </c>
    </row>
    <row r="28" spans="1:4">
      <c r="A28" s="20" t="s">
        <v>17</v>
      </c>
      <c r="B28" s="18">
        <v>2</v>
      </c>
      <c r="C28" s="18"/>
      <c r="D28" s="18">
        <v>2</v>
      </c>
    </row>
    <row r="29" spans="1:4">
      <c r="A29" s="20" t="s">
        <v>100</v>
      </c>
      <c r="B29" s="18">
        <v>11</v>
      </c>
      <c r="C29" s="18">
        <v>5</v>
      </c>
      <c r="D29" s="18">
        <v>16</v>
      </c>
    </row>
  </sheetData>
  <pageMargins left="0.7" right="0.7" top="0.75" bottom="0.75" header="0.3" footer="0.3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10</vt:i4>
      </vt:variant>
    </vt:vector>
  </HeadingPairs>
  <TitlesOfParts>
    <vt:vector size="10" baseType="lpstr">
      <vt:lpstr>Løndata</vt:lpstr>
      <vt:lpstr>Fordeling af kval. tillæg</vt:lpstr>
      <vt:lpstr>Løn1</vt:lpstr>
      <vt:lpstr>Lønfordeling Lærer Køn Alder</vt:lpstr>
      <vt:lpstr>Aldersfordeling for lærere</vt:lpstr>
      <vt:lpstr>Personalefordeling 1</vt:lpstr>
      <vt:lpstr>Personalefordeling 2</vt:lpstr>
      <vt:lpstr>Antal tillæg</vt:lpstr>
      <vt:lpstr>Typer af kvalifikationstillæg</vt:lpstr>
      <vt:lpstr>Persondata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Helge</dc:creator>
  <cp:lastModifiedBy>Helge Blom Andersen</cp:lastModifiedBy>
  <dcterms:created xsi:type="dcterms:W3CDTF">2008-11-06T10:17:14Z</dcterms:created>
  <dcterms:modified xsi:type="dcterms:W3CDTF">2010-02-19T07:48:28Z</dcterms:modified>
</cp:coreProperties>
</file>