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5" yWindow="6570" windowWidth="25200" windowHeight="6615"/>
  </bookViews>
  <sheets>
    <sheet name="Baggrundsoplysninger" sheetId="4" r:id="rId1"/>
    <sheet name="Maj" sheetId="73" r:id="rId2"/>
    <sheet name="Jun" sheetId="86" r:id="rId3"/>
    <sheet name="Jul" sheetId="87" r:id="rId4"/>
    <sheet name="Aug" sheetId="88" r:id="rId5"/>
    <sheet name="Sep" sheetId="89" r:id="rId6"/>
    <sheet name="Okt" sheetId="90" r:id="rId7"/>
    <sheet name="Nov" sheetId="91" r:id="rId8"/>
    <sheet name="Dec" sheetId="92" r:id="rId9"/>
    <sheet name="Jan" sheetId="93" r:id="rId10"/>
    <sheet name="Feb" sheetId="94" r:id="rId11"/>
    <sheet name="Mar" sheetId="95" r:id="rId12"/>
    <sheet name="Apr" sheetId="96" r:id="rId13"/>
  </sheets>
  <externalReferences>
    <externalReference r:id="rId14"/>
  </externalReferences>
  <definedNames>
    <definedName name="_xlnm.Print_Area" localSheetId="0">Baggrundsoplysninger!$B$2:$G$22</definedName>
  </definedNames>
  <calcPr calcId="125725"/>
</workbook>
</file>

<file path=xl/calcChain.xml><?xml version="1.0" encoding="utf-8"?>
<calcChain xmlns="http://schemas.openxmlformats.org/spreadsheetml/2006/main">
  <c r="T5" i="96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4"/>
  <c r="T5" i="9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4"/>
  <c r="O4" i="94"/>
  <c r="P4"/>
  <c r="Q4"/>
  <c r="R4"/>
  <c r="S4"/>
  <c r="T4"/>
  <c r="U4" s="1"/>
  <c r="W4" s="1"/>
  <c r="O5"/>
  <c r="P5"/>
  <c r="Q5"/>
  <c r="R5"/>
  <c r="T5"/>
  <c r="O6"/>
  <c r="P6"/>
  <c r="Q6"/>
  <c r="R6"/>
  <c r="T6"/>
  <c r="O7"/>
  <c r="P7"/>
  <c r="Q7"/>
  <c r="R7"/>
  <c r="T7"/>
  <c r="O8"/>
  <c r="P8"/>
  <c r="Q8"/>
  <c r="R8"/>
  <c r="T8"/>
  <c r="O9"/>
  <c r="P9"/>
  <c r="Q9"/>
  <c r="R9"/>
  <c r="T9"/>
  <c r="O10"/>
  <c r="P10"/>
  <c r="Q10"/>
  <c r="R10"/>
  <c r="T10"/>
  <c r="O11"/>
  <c r="P11"/>
  <c r="Q11"/>
  <c r="R11"/>
  <c r="T11"/>
  <c r="O12"/>
  <c r="P12"/>
  <c r="Q12"/>
  <c r="R12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5" i="93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4"/>
  <c r="O4"/>
  <c r="P4"/>
  <c r="Q4"/>
  <c r="R4"/>
  <c r="S4"/>
  <c r="O5"/>
  <c r="P5"/>
  <c r="Q5"/>
  <c r="R5"/>
  <c r="O6"/>
  <c r="P6"/>
  <c r="Q6"/>
  <c r="R6"/>
  <c r="O7"/>
  <c r="P7"/>
  <c r="Q7"/>
  <c r="R7"/>
  <c r="O8"/>
  <c r="P8"/>
  <c r="Q8"/>
  <c r="R8"/>
  <c r="O9"/>
  <c r="P9"/>
  <c r="Q9"/>
  <c r="R9"/>
  <c r="O10"/>
  <c r="P10"/>
  <c r="Q10"/>
  <c r="R10"/>
  <c r="O11"/>
  <c r="P11"/>
  <c r="Q11"/>
  <c r="R11"/>
  <c r="O12"/>
  <c r="P12"/>
  <c r="Q12"/>
  <c r="R12"/>
  <c r="O13"/>
  <c r="P13"/>
  <c r="Q13"/>
  <c r="R13"/>
  <c r="O14"/>
  <c r="P14"/>
  <c r="Q14"/>
  <c r="R14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O27"/>
  <c r="P27"/>
  <c r="Q27"/>
  <c r="R27"/>
  <c r="O28"/>
  <c r="P28"/>
  <c r="Q28"/>
  <c r="R28"/>
  <c r="O29"/>
  <c r="P29"/>
  <c r="Q29"/>
  <c r="R29"/>
  <c r="O30"/>
  <c r="P30"/>
  <c r="Q30"/>
  <c r="R30"/>
  <c r="O31"/>
  <c r="P31"/>
  <c r="Q31"/>
  <c r="R31"/>
  <c r="O32"/>
  <c r="P32"/>
  <c r="Q32"/>
  <c r="R32"/>
  <c r="O33"/>
  <c r="P33"/>
  <c r="Q33"/>
  <c r="R33"/>
  <c r="O4" i="92"/>
  <c r="P4"/>
  <c r="Q4"/>
  <c r="R4"/>
  <c r="S4"/>
  <c r="T4"/>
  <c r="U4" s="1"/>
  <c r="W4" s="1"/>
  <c r="O5"/>
  <c r="P5"/>
  <c r="Q5"/>
  <c r="R5"/>
  <c r="T5"/>
  <c r="O6"/>
  <c r="P6"/>
  <c r="Q6"/>
  <c r="R6"/>
  <c r="T6"/>
  <c r="O7"/>
  <c r="P7"/>
  <c r="Q7"/>
  <c r="R7"/>
  <c r="T7"/>
  <c r="O8"/>
  <c r="P8"/>
  <c r="Q8"/>
  <c r="R8"/>
  <c r="T8"/>
  <c r="O9"/>
  <c r="P9"/>
  <c r="Q9"/>
  <c r="R9"/>
  <c r="O10"/>
  <c r="P10"/>
  <c r="Q10"/>
  <c r="R10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O4" i="91"/>
  <c r="P4"/>
  <c r="Q4"/>
  <c r="R4"/>
  <c r="T4"/>
  <c r="O5"/>
  <c r="P5"/>
  <c r="Q5"/>
  <c r="R5"/>
  <c r="S5" s="1"/>
  <c r="T5"/>
  <c r="O6"/>
  <c r="P6"/>
  <c r="Q6"/>
  <c r="R6"/>
  <c r="S6" s="1"/>
  <c r="T6"/>
  <c r="O7"/>
  <c r="P7"/>
  <c r="Q7"/>
  <c r="R7"/>
  <c r="T7"/>
  <c r="O8"/>
  <c r="P8"/>
  <c r="Q8"/>
  <c r="R8"/>
  <c r="T8"/>
  <c r="O9"/>
  <c r="P9"/>
  <c r="Q9"/>
  <c r="R9"/>
  <c r="S9"/>
  <c r="T9"/>
  <c r="O10"/>
  <c r="P10"/>
  <c r="Q10"/>
  <c r="R10"/>
  <c r="T10"/>
  <c r="O11"/>
  <c r="P11"/>
  <c r="Q11"/>
  <c r="R11"/>
  <c r="S11" s="1"/>
  <c r="T11"/>
  <c r="O12"/>
  <c r="P12"/>
  <c r="Q12"/>
  <c r="R12"/>
  <c r="T12"/>
  <c r="O13"/>
  <c r="P13"/>
  <c r="Q13"/>
  <c r="R13"/>
  <c r="S13" s="1"/>
  <c r="T13"/>
  <c r="U13" s="1"/>
  <c r="W13" s="1"/>
  <c r="O14"/>
  <c r="P14"/>
  <c r="Q14"/>
  <c r="R14"/>
  <c r="T14"/>
  <c r="O15"/>
  <c r="P15"/>
  <c r="Q15"/>
  <c r="R15"/>
  <c r="S15" s="1"/>
  <c r="T15"/>
  <c r="O16"/>
  <c r="P16"/>
  <c r="Q16"/>
  <c r="R16"/>
  <c r="T16"/>
  <c r="O17"/>
  <c r="P17"/>
  <c r="Q17"/>
  <c r="R17"/>
  <c r="S17" s="1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O4" i="90"/>
  <c r="P4"/>
  <c r="Q4"/>
  <c r="R4"/>
  <c r="S4" s="1"/>
  <c r="T4"/>
  <c r="O5"/>
  <c r="P5"/>
  <c r="Q5"/>
  <c r="R5"/>
  <c r="T5"/>
  <c r="O6"/>
  <c r="P6"/>
  <c r="Q6"/>
  <c r="R6"/>
  <c r="S6" s="1"/>
  <c r="T6"/>
  <c r="O7"/>
  <c r="P7"/>
  <c r="Q7"/>
  <c r="R7"/>
  <c r="T7"/>
  <c r="O8"/>
  <c r="P8"/>
  <c r="Q8"/>
  <c r="R8"/>
  <c r="S8" s="1"/>
  <c r="T8"/>
  <c r="O9"/>
  <c r="P9"/>
  <c r="Q9"/>
  <c r="R9"/>
  <c r="T9"/>
  <c r="O10"/>
  <c r="P10"/>
  <c r="Q10"/>
  <c r="R10"/>
  <c r="S10"/>
  <c r="T10"/>
  <c r="O11"/>
  <c r="P11"/>
  <c r="Q11"/>
  <c r="R11"/>
  <c r="T11"/>
  <c r="O12"/>
  <c r="P12"/>
  <c r="Q12"/>
  <c r="R12"/>
  <c r="S12" s="1"/>
  <c r="T12"/>
  <c r="O13"/>
  <c r="P13"/>
  <c r="Q13"/>
  <c r="R13"/>
  <c r="T13"/>
  <c r="O14"/>
  <c r="P14"/>
  <c r="Q14"/>
  <c r="R14"/>
  <c r="S14"/>
  <c r="T14"/>
  <c r="O15"/>
  <c r="P15"/>
  <c r="Q15"/>
  <c r="R15"/>
  <c r="T15"/>
  <c r="O16"/>
  <c r="P16"/>
  <c r="Q16"/>
  <c r="R16"/>
  <c r="S16" s="1"/>
  <c r="T16"/>
  <c r="O17"/>
  <c r="P17"/>
  <c r="Q17"/>
  <c r="R17"/>
  <c r="T17"/>
  <c r="O18"/>
  <c r="P18"/>
  <c r="Q18"/>
  <c r="R18"/>
  <c r="S18"/>
  <c r="T18"/>
  <c r="O19"/>
  <c r="P19"/>
  <c r="Q19"/>
  <c r="R19"/>
  <c r="T19"/>
  <c r="O20"/>
  <c r="P20"/>
  <c r="Q20"/>
  <c r="R20"/>
  <c r="S20" s="1"/>
  <c r="T20"/>
  <c r="O21"/>
  <c r="P21"/>
  <c r="Q21"/>
  <c r="R21"/>
  <c r="T21"/>
  <c r="O22"/>
  <c r="P22"/>
  <c r="Q22"/>
  <c r="R22"/>
  <c r="S22"/>
  <c r="T22"/>
  <c r="O23"/>
  <c r="P23"/>
  <c r="Q23"/>
  <c r="R23"/>
  <c r="T23"/>
  <c r="O24"/>
  <c r="P24"/>
  <c r="Q24"/>
  <c r="R24"/>
  <c r="S24" s="1"/>
  <c r="T24"/>
  <c r="O25"/>
  <c r="P25"/>
  <c r="Q25"/>
  <c r="R25"/>
  <c r="T25"/>
  <c r="O26"/>
  <c r="P26"/>
  <c r="Q26"/>
  <c r="R26"/>
  <c r="S26"/>
  <c r="T26"/>
  <c r="O27"/>
  <c r="P27"/>
  <c r="Q27"/>
  <c r="R27"/>
  <c r="T27"/>
  <c r="O28"/>
  <c r="P28"/>
  <c r="Q28"/>
  <c r="R28"/>
  <c r="S28" s="1"/>
  <c r="T28"/>
  <c r="O29"/>
  <c r="P29"/>
  <c r="Q29"/>
  <c r="R29"/>
  <c r="T29"/>
  <c r="O30"/>
  <c r="P30"/>
  <c r="Q30"/>
  <c r="R30"/>
  <c r="S30"/>
  <c r="T30"/>
  <c r="O31"/>
  <c r="P31"/>
  <c r="Q31"/>
  <c r="R31"/>
  <c r="T31"/>
  <c r="O32"/>
  <c r="P32"/>
  <c r="Q32"/>
  <c r="R32"/>
  <c r="S32" s="1"/>
  <c r="T32"/>
  <c r="O33"/>
  <c r="P33"/>
  <c r="Q33"/>
  <c r="R33"/>
  <c r="T33"/>
  <c r="O34"/>
  <c r="P34"/>
  <c r="Q34"/>
  <c r="R34"/>
  <c r="S34"/>
  <c r="T34"/>
  <c r="T35"/>
  <c r="P65"/>
  <c r="Q65"/>
  <c r="R65"/>
  <c r="S65"/>
  <c r="T65"/>
  <c r="U65"/>
  <c r="O4" i="89"/>
  <c r="P4"/>
  <c r="Q4"/>
  <c r="R4"/>
  <c r="S4"/>
  <c r="T4"/>
  <c r="O5"/>
  <c r="P5"/>
  <c r="Q5"/>
  <c r="R5"/>
  <c r="T5"/>
  <c r="O6"/>
  <c r="P6"/>
  <c r="Q6"/>
  <c r="R6"/>
  <c r="T6"/>
  <c r="O7"/>
  <c r="P7"/>
  <c r="Q7"/>
  <c r="R7"/>
  <c r="T7"/>
  <c r="O8"/>
  <c r="P8"/>
  <c r="Q8"/>
  <c r="R8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5" i="88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7" i="8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5"/>
  <c r="T6"/>
  <c r="T4"/>
  <c r="T5" i="86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4"/>
  <c r="T4" i="73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5"/>
  <c r="C54"/>
  <c r="B4" i="96"/>
  <c r="W88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S28" s="1"/>
  <c r="N28"/>
  <c r="R27"/>
  <c r="Q27"/>
  <c r="P27"/>
  <c r="O27"/>
  <c r="N27"/>
  <c r="R26"/>
  <c r="Q26"/>
  <c r="P26"/>
  <c r="O26"/>
  <c r="S26" s="1"/>
  <c r="N26"/>
  <c r="R25"/>
  <c r="Q25"/>
  <c r="P25"/>
  <c r="O25"/>
  <c r="S25" s="1"/>
  <c r="N25"/>
  <c r="R24"/>
  <c r="Q24"/>
  <c r="P24"/>
  <c r="O24"/>
  <c r="S24" s="1"/>
  <c r="N24"/>
  <c r="R23"/>
  <c r="Q23"/>
  <c r="P23"/>
  <c r="O23"/>
  <c r="S23" s="1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4"/>
  <c r="Q4"/>
  <c r="P4"/>
  <c r="O4"/>
  <c r="N4"/>
  <c r="B65"/>
  <c r="K3"/>
  <c r="I3"/>
  <c r="L1"/>
  <c r="F1"/>
  <c r="B1"/>
  <c r="B4" i="95"/>
  <c r="W88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S28" s="1"/>
  <c r="N28"/>
  <c r="R27"/>
  <c r="Q27"/>
  <c r="P27"/>
  <c r="O27"/>
  <c r="N27"/>
  <c r="R26"/>
  <c r="Q26"/>
  <c r="P26"/>
  <c r="O26"/>
  <c r="S26" s="1"/>
  <c r="N26"/>
  <c r="R25"/>
  <c r="Q25"/>
  <c r="P25"/>
  <c r="O25"/>
  <c r="S25" s="1"/>
  <c r="N25"/>
  <c r="R24"/>
  <c r="Q24"/>
  <c r="P24"/>
  <c r="O24"/>
  <c r="S24" s="1"/>
  <c r="N24"/>
  <c r="R23"/>
  <c r="Q23"/>
  <c r="P23"/>
  <c r="O23"/>
  <c r="S23" s="1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4"/>
  <c r="Q4"/>
  <c r="P4"/>
  <c r="O4"/>
  <c r="N4"/>
  <c r="B65"/>
  <c r="K3"/>
  <c r="I3"/>
  <c r="L1"/>
  <c r="F1"/>
  <c r="B4" i="94"/>
  <c r="W88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R34"/>
  <c r="Q34"/>
  <c r="P34"/>
  <c r="O34"/>
  <c r="S34" s="1"/>
  <c r="U34" s="1"/>
  <c r="W34" s="1"/>
  <c r="N34"/>
  <c r="R33"/>
  <c r="Q33"/>
  <c r="P33"/>
  <c r="O33"/>
  <c r="N33"/>
  <c r="R32"/>
  <c r="Q32"/>
  <c r="P32"/>
  <c r="O32"/>
  <c r="S32" s="1"/>
  <c r="N32"/>
  <c r="R31"/>
  <c r="Q31"/>
  <c r="P31"/>
  <c r="O31"/>
  <c r="N31"/>
  <c r="R30"/>
  <c r="Q30"/>
  <c r="P30"/>
  <c r="O30"/>
  <c r="N30"/>
  <c r="R29"/>
  <c r="Q29"/>
  <c r="P29"/>
  <c r="O29"/>
  <c r="S29" s="1"/>
  <c r="N29"/>
  <c r="R28"/>
  <c r="Q28"/>
  <c r="P28"/>
  <c r="O28"/>
  <c r="N28"/>
  <c r="R27"/>
  <c r="Q27"/>
  <c r="P27"/>
  <c r="O27"/>
  <c r="S27" s="1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S22" s="1"/>
  <c r="N22"/>
  <c r="R21"/>
  <c r="Q21"/>
  <c r="P21"/>
  <c r="O21"/>
  <c r="S21" s="1"/>
  <c r="N21"/>
  <c r="R20"/>
  <c r="Q20"/>
  <c r="P20"/>
  <c r="O20"/>
  <c r="S20" s="1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S16" s="1"/>
  <c r="N16"/>
  <c r="R15"/>
  <c r="Q15"/>
  <c r="P15"/>
  <c r="O15"/>
  <c r="N15"/>
  <c r="R14"/>
  <c r="Q14"/>
  <c r="P14"/>
  <c r="O14"/>
  <c r="N14"/>
  <c r="R13"/>
  <c r="Q13"/>
  <c r="P13"/>
  <c r="O13"/>
  <c r="N13"/>
  <c r="N12"/>
  <c r="N11"/>
  <c r="N10"/>
  <c r="N9"/>
  <c r="N8"/>
  <c r="N7"/>
  <c r="N6"/>
  <c r="N5"/>
  <c r="N4"/>
  <c r="B65"/>
  <c r="K3"/>
  <c r="I3"/>
  <c r="L1"/>
  <c r="F1"/>
  <c r="B4" i="93"/>
  <c r="U32" i="90" l="1"/>
  <c r="U28"/>
  <c r="U24"/>
  <c r="U20"/>
  <c r="U16"/>
  <c r="U12"/>
  <c r="U8"/>
  <c r="U34"/>
  <c r="U30"/>
  <c r="U26"/>
  <c r="U22"/>
  <c r="U18"/>
  <c r="U14"/>
  <c r="U10"/>
  <c r="U9" i="91"/>
  <c r="W9" s="1"/>
  <c r="S7"/>
  <c r="S4"/>
  <c r="U4" i="90"/>
  <c r="S31" i="94"/>
  <c r="S30" i="96"/>
  <c r="U4" i="89"/>
  <c r="W4" s="1"/>
  <c r="S5" i="90"/>
  <c r="U5" s="1"/>
  <c r="W5" s="1"/>
  <c r="U17" i="91"/>
  <c r="W17" s="1"/>
  <c r="S16"/>
  <c r="S12"/>
  <c r="S8"/>
  <c r="U5"/>
  <c r="W5" s="1"/>
  <c r="S10" i="92"/>
  <c r="U10" s="1"/>
  <c r="W10" s="1"/>
  <c r="S9"/>
  <c r="S8"/>
  <c r="S7"/>
  <c r="S6"/>
  <c r="S5"/>
  <c r="S33" i="93"/>
  <c r="U33" s="1"/>
  <c r="W33" s="1"/>
  <c r="S31"/>
  <c r="S29"/>
  <c r="U29" s="1"/>
  <c r="W29" s="1"/>
  <c r="S27"/>
  <c r="S25"/>
  <c r="U25" s="1"/>
  <c r="W25" s="1"/>
  <c r="S23"/>
  <c r="S21"/>
  <c r="U21" s="1"/>
  <c r="W21" s="1"/>
  <c r="S19"/>
  <c r="S17"/>
  <c r="U17" s="1"/>
  <c r="W17" s="1"/>
  <c r="S15"/>
  <c r="S13"/>
  <c r="U13" s="1"/>
  <c r="W13" s="1"/>
  <c r="S11"/>
  <c r="S9"/>
  <c r="U9" s="1"/>
  <c r="W9" s="1"/>
  <c r="S7"/>
  <c r="S5"/>
  <c r="U5" s="1"/>
  <c r="S12" i="94"/>
  <c r="S11"/>
  <c r="S10"/>
  <c r="S9"/>
  <c r="S8"/>
  <c r="S7"/>
  <c r="S6"/>
  <c r="S5"/>
  <c r="S30" i="95"/>
  <c r="S8" i="89"/>
  <c r="S7"/>
  <c r="S6"/>
  <c r="S5"/>
  <c r="S33" i="90"/>
  <c r="U33" s="1"/>
  <c r="S31"/>
  <c r="U31" s="1"/>
  <c r="S29"/>
  <c r="U29" s="1"/>
  <c r="S27"/>
  <c r="U27" s="1"/>
  <c r="S25"/>
  <c r="U25" s="1"/>
  <c r="S23"/>
  <c r="U23" s="1"/>
  <c r="S21"/>
  <c r="U21" s="1"/>
  <c r="S19"/>
  <c r="U19" s="1"/>
  <c r="S17"/>
  <c r="U17" s="1"/>
  <c r="S15"/>
  <c r="U15" s="1"/>
  <c r="S13"/>
  <c r="U13" s="1"/>
  <c r="S11"/>
  <c r="U11" s="1"/>
  <c r="S9"/>
  <c r="U9" s="1"/>
  <c r="S7"/>
  <c r="U7" s="1"/>
  <c r="W7" s="1"/>
  <c r="U6"/>
  <c r="W6" s="1"/>
  <c r="U16" i="91"/>
  <c r="W16" s="1"/>
  <c r="U15"/>
  <c r="W15" s="1"/>
  <c r="S14"/>
  <c r="U12"/>
  <c r="W12" s="1"/>
  <c r="U11"/>
  <c r="W11" s="1"/>
  <c r="S10"/>
  <c r="U8"/>
  <c r="W8" s="1"/>
  <c r="U7"/>
  <c r="W7" s="1"/>
  <c r="U4"/>
  <c r="W4" s="1"/>
  <c r="U8" i="92"/>
  <c r="W8" s="1"/>
  <c r="U7"/>
  <c r="W7" s="1"/>
  <c r="U6"/>
  <c r="W6" s="1"/>
  <c r="U5"/>
  <c r="W5" s="1"/>
  <c r="S32" i="93"/>
  <c r="S30"/>
  <c r="S28"/>
  <c r="S26"/>
  <c r="S24"/>
  <c r="S22"/>
  <c r="S20"/>
  <c r="S18"/>
  <c r="S16"/>
  <c r="S14"/>
  <c r="S12"/>
  <c r="S10"/>
  <c r="S8"/>
  <c r="S6"/>
  <c r="U4"/>
  <c r="U12" i="94"/>
  <c r="W12" s="1"/>
  <c r="U11"/>
  <c r="W11" s="1"/>
  <c r="U10"/>
  <c r="W10" s="1"/>
  <c r="U9"/>
  <c r="W9" s="1"/>
  <c r="U8"/>
  <c r="W8" s="1"/>
  <c r="U7"/>
  <c r="W7" s="1"/>
  <c r="U6"/>
  <c r="W6" s="1"/>
  <c r="U5"/>
  <c r="W5" s="1"/>
  <c r="U32" i="93"/>
  <c r="W32" s="1"/>
  <c r="U31"/>
  <c r="W31" s="1"/>
  <c r="U30"/>
  <c r="W30" s="1"/>
  <c r="U28"/>
  <c r="W28" s="1"/>
  <c r="U27"/>
  <c r="W27" s="1"/>
  <c r="U26"/>
  <c r="W26" s="1"/>
  <c r="U24"/>
  <c r="W24" s="1"/>
  <c r="U23"/>
  <c r="W23" s="1"/>
  <c r="U22"/>
  <c r="W22" s="1"/>
  <c r="U20"/>
  <c r="W20" s="1"/>
  <c r="U19"/>
  <c r="W19" s="1"/>
  <c r="U18"/>
  <c r="W18" s="1"/>
  <c r="U16"/>
  <c r="W16" s="1"/>
  <c r="U15"/>
  <c r="W15" s="1"/>
  <c r="U14"/>
  <c r="W14" s="1"/>
  <c r="U12"/>
  <c r="W12" s="1"/>
  <c r="U11"/>
  <c r="W11" s="1"/>
  <c r="U10"/>
  <c r="W10" s="1"/>
  <c r="U8"/>
  <c r="W8" s="1"/>
  <c r="U7"/>
  <c r="W7" s="1"/>
  <c r="U6"/>
  <c r="W6" s="1"/>
  <c r="U14" i="91"/>
  <c r="W14" s="1"/>
  <c r="U10"/>
  <c r="W10" s="1"/>
  <c r="U6"/>
  <c r="W6" s="1"/>
  <c r="W8" i="90"/>
  <c r="U8" i="89"/>
  <c r="W8" s="1"/>
  <c r="U7"/>
  <c r="W7" s="1"/>
  <c r="U6"/>
  <c r="W6" s="1"/>
  <c r="U5"/>
  <c r="W5" s="1"/>
  <c r="S17" i="94"/>
  <c r="U17" s="1"/>
  <c r="W17" s="1"/>
  <c r="S18"/>
  <c r="S19"/>
  <c r="U19" s="1"/>
  <c r="W19" s="1"/>
  <c r="S13"/>
  <c r="S14"/>
  <c r="U14" s="1"/>
  <c r="W14" s="1"/>
  <c r="S15"/>
  <c r="S24"/>
  <c r="S25"/>
  <c r="S26"/>
  <c r="S28"/>
  <c r="S30"/>
  <c r="S4" i="95"/>
  <c r="S5"/>
  <c r="S6"/>
  <c r="S7"/>
  <c r="U7" s="1"/>
  <c r="W7" s="1"/>
  <c r="S8"/>
  <c r="S9"/>
  <c r="U9" s="1"/>
  <c r="W9" s="1"/>
  <c r="S10"/>
  <c r="S11"/>
  <c r="S12"/>
  <c r="S13"/>
  <c r="S14"/>
  <c r="S15"/>
  <c r="S16"/>
  <c r="S17"/>
  <c r="S18"/>
  <c r="S19"/>
  <c r="S20"/>
  <c r="S21"/>
  <c r="S22"/>
  <c r="S27"/>
  <c r="S29"/>
  <c r="S31"/>
  <c r="U31" s="1"/>
  <c r="W31" s="1"/>
  <c r="S32"/>
  <c r="S33"/>
  <c r="U33" s="1"/>
  <c r="W33" s="1"/>
  <c r="S34"/>
  <c r="U34" s="1"/>
  <c r="W34" s="1"/>
  <c r="S4" i="96"/>
  <c r="U4" s="1"/>
  <c r="W4" s="1"/>
  <c r="S5"/>
  <c r="S6"/>
  <c r="S7"/>
  <c r="S8"/>
  <c r="U8" s="1"/>
  <c r="W8" s="1"/>
  <c r="S9"/>
  <c r="S10"/>
  <c r="U10" s="1"/>
  <c r="W10" s="1"/>
  <c r="S11"/>
  <c r="S12"/>
  <c r="U12" s="1"/>
  <c r="W12" s="1"/>
  <c r="S13"/>
  <c r="S14"/>
  <c r="U14" s="1"/>
  <c r="W14" s="1"/>
  <c r="S15"/>
  <c r="S16"/>
  <c r="U16" s="1"/>
  <c r="W16" s="1"/>
  <c r="S17"/>
  <c r="S18"/>
  <c r="U18" s="1"/>
  <c r="W18" s="1"/>
  <c r="S19"/>
  <c r="S20"/>
  <c r="U20" s="1"/>
  <c r="W20" s="1"/>
  <c r="S21"/>
  <c r="S22"/>
  <c r="S27"/>
  <c r="S29"/>
  <c r="S31"/>
  <c r="S32"/>
  <c r="S33"/>
  <c r="S34"/>
  <c r="U34" s="1"/>
  <c r="W34" s="1"/>
  <c r="S23" i="94"/>
  <c r="U23" s="1"/>
  <c r="U23" i="96"/>
  <c r="U24"/>
  <c r="W24" s="1"/>
  <c r="U25"/>
  <c r="W25" s="1"/>
  <c r="U5"/>
  <c r="W5" s="1"/>
  <c r="U6"/>
  <c r="W6" s="1"/>
  <c r="U7"/>
  <c r="W7" s="1"/>
  <c r="U9"/>
  <c r="W9" s="1"/>
  <c r="U11"/>
  <c r="W11" s="1"/>
  <c r="U13"/>
  <c r="W13" s="1"/>
  <c r="U15"/>
  <c r="W15" s="1"/>
  <c r="U17"/>
  <c r="W17" s="1"/>
  <c r="U19"/>
  <c r="W19" s="1"/>
  <c r="U21"/>
  <c r="W21" s="1"/>
  <c r="U31"/>
  <c r="W31" s="1"/>
  <c r="U32"/>
  <c r="W32" s="1"/>
  <c r="U33"/>
  <c r="W33" s="1"/>
  <c r="B5"/>
  <c r="W72"/>
  <c r="W90"/>
  <c r="A1"/>
  <c r="C4"/>
  <c r="B40"/>
  <c r="B1" i="95"/>
  <c r="S33" i="94"/>
  <c r="U6" i="95"/>
  <c r="W6" s="1"/>
  <c r="U10"/>
  <c r="W10" s="1"/>
  <c r="U4"/>
  <c r="W4" s="1"/>
  <c r="U23"/>
  <c r="U24"/>
  <c r="W24" s="1"/>
  <c r="U25"/>
  <c r="W25" s="1"/>
  <c r="U5"/>
  <c r="W5" s="1"/>
  <c r="U8"/>
  <c r="W8" s="1"/>
  <c r="U11"/>
  <c r="W11" s="1"/>
  <c r="U12"/>
  <c r="W12" s="1"/>
  <c r="U13"/>
  <c r="W13" s="1"/>
  <c r="U14"/>
  <c r="W14" s="1"/>
  <c r="U15"/>
  <c r="W15" s="1"/>
  <c r="U16"/>
  <c r="W16" s="1"/>
  <c r="U17"/>
  <c r="W17" s="1"/>
  <c r="U18"/>
  <c r="W18" s="1"/>
  <c r="U19"/>
  <c r="W19" s="1"/>
  <c r="U20"/>
  <c r="W20" s="1"/>
  <c r="U21"/>
  <c r="W21" s="1"/>
  <c r="U32"/>
  <c r="W32" s="1"/>
  <c r="W72"/>
  <c r="W90"/>
  <c r="B5"/>
  <c r="A1"/>
  <c r="C4"/>
  <c r="B40"/>
  <c r="U16" i="94"/>
  <c r="W16" s="1"/>
  <c r="U24"/>
  <c r="W24" s="1"/>
  <c r="U25"/>
  <c r="W25" s="1"/>
  <c r="U13"/>
  <c r="W13" s="1"/>
  <c r="U15"/>
  <c r="W15" s="1"/>
  <c r="U18"/>
  <c r="W18" s="1"/>
  <c r="U20"/>
  <c r="W20" s="1"/>
  <c r="U21"/>
  <c r="W21" s="1"/>
  <c r="U31"/>
  <c r="W31" s="1"/>
  <c r="U32"/>
  <c r="W32" s="1"/>
  <c r="U33"/>
  <c r="W33" s="1"/>
  <c r="W72"/>
  <c r="W90"/>
  <c r="B1"/>
  <c r="B5"/>
  <c r="A1"/>
  <c r="C4"/>
  <c r="V4" s="1"/>
  <c r="B40"/>
  <c r="B1" i="93"/>
  <c r="W88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R34"/>
  <c r="Q34"/>
  <c r="P34"/>
  <c r="O34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65"/>
  <c r="K3"/>
  <c r="I3"/>
  <c r="L1"/>
  <c r="F1"/>
  <c r="B4" i="92"/>
  <c r="B1" s="1"/>
  <c r="W88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T34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N10"/>
  <c r="N9"/>
  <c r="N8"/>
  <c r="N7"/>
  <c r="N6"/>
  <c r="N5"/>
  <c r="N4"/>
  <c r="B65"/>
  <c r="K3"/>
  <c r="I3"/>
  <c r="L1"/>
  <c r="F1"/>
  <c r="B4" i="91"/>
  <c r="B65" s="1"/>
  <c r="W88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N17"/>
  <c r="N16"/>
  <c r="N15"/>
  <c r="N14"/>
  <c r="N13"/>
  <c r="N12"/>
  <c r="N11"/>
  <c r="N10"/>
  <c r="N9"/>
  <c r="N8"/>
  <c r="N7"/>
  <c r="N6"/>
  <c r="N5"/>
  <c r="N4"/>
  <c r="K3"/>
  <c r="I3"/>
  <c r="L1"/>
  <c r="F1"/>
  <c r="B1"/>
  <c r="B4" i="90"/>
  <c r="W88"/>
  <c r="W89" s="1"/>
  <c r="W80"/>
  <c r="W79"/>
  <c r="W70"/>
  <c r="W71" s="1"/>
  <c r="V65"/>
  <c r="L65"/>
  <c r="F65"/>
  <c r="I54"/>
  <c r="I50"/>
  <c r="I46"/>
  <c r="L40"/>
  <c r="F40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65"/>
  <c r="K3"/>
  <c r="I3"/>
  <c r="L1"/>
  <c r="F1"/>
  <c r="B1"/>
  <c r="B4" i="89"/>
  <c r="B1" s="1"/>
  <c r="W88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S30" s="1"/>
  <c r="N30"/>
  <c r="R29"/>
  <c r="Q29"/>
  <c r="P29"/>
  <c r="O29"/>
  <c r="N29"/>
  <c r="R28"/>
  <c r="Q28"/>
  <c r="P28"/>
  <c r="O28"/>
  <c r="S28" s="1"/>
  <c r="N28"/>
  <c r="R27"/>
  <c r="Q27"/>
  <c r="P27"/>
  <c r="O27"/>
  <c r="N27"/>
  <c r="R26"/>
  <c r="Q26"/>
  <c r="P26"/>
  <c r="O26"/>
  <c r="S26" s="1"/>
  <c r="N26"/>
  <c r="R25"/>
  <c r="Q25"/>
  <c r="P25"/>
  <c r="O25"/>
  <c r="N25"/>
  <c r="R24"/>
  <c r="Q24"/>
  <c r="P24"/>
  <c r="O24"/>
  <c r="S24" s="1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N8"/>
  <c r="N7"/>
  <c r="N6"/>
  <c r="N5"/>
  <c r="N4"/>
  <c r="B65"/>
  <c r="K3"/>
  <c r="I3"/>
  <c r="L1"/>
  <c r="F1"/>
  <c r="B4" i="88"/>
  <c r="B1" s="1"/>
  <c r="W88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R34"/>
  <c r="Q34"/>
  <c r="P34"/>
  <c r="O34"/>
  <c r="S34" s="1"/>
  <c r="U34" s="1"/>
  <c r="W34" s="1"/>
  <c r="N34"/>
  <c r="R33"/>
  <c r="Q33"/>
  <c r="P33"/>
  <c r="O33"/>
  <c r="N33"/>
  <c r="R32"/>
  <c r="Q32"/>
  <c r="P32"/>
  <c r="O32"/>
  <c r="S32" s="1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S22" s="1"/>
  <c r="N22"/>
  <c r="R21"/>
  <c r="Q21"/>
  <c r="P21"/>
  <c r="O21"/>
  <c r="N21"/>
  <c r="R20"/>
  <c r="Q20"/>
  <c r="P20"/>
  <c r="O20"/>
  <c r="S20" s="1"/>
  <c r="N20"/>
  <c r="R19"/>
  <c r="Q19"/>
  <c r="P19"/>
  <c r="O19"/>
  <c r="N19"/>
  <c r="R18"/>
  <c r="Q18"/>
  <c r="P18"/>
  <c r="O18"/>
  <c r="S18" s="1"/>
  <c r="N18"/>
  <c r="R17"/>
  <c r="Q17"/>
  <c r="P17"/>
  <c r="O17"/>
  <c r="N17"/>
  <c r="R16"/>
  <c r="Q16"/>
  <c r="P16"/>
  <c r="O16"/>
  <c r="S16" s="1"/>
  <c r="N16"/>
  <c r="R15"/>
  <c r="Q15"/>
  <c r="P15"/>
  <c r="O15"/>
  <c r="N15"/>
  <c r="R14"/>
  <c r="Q14"/>
  <c r="P14"/>
  <c r="O14"/>
  <c r="S14" s="1"/>
  <c r="N14"/>
  <c r="R13"/>
  <c r="Q13"/>
  <c r="P13"/>
  <c r="O13"/>
  <c r="N13"/>
  <c r="R12"/>
  <c r="Q12"/>
  <c r="P12"/>
  <c r="O12"/>
  <c r="S12" s="1"/>
  <c r="N12"/>
  <c r="R11"/>
  <c r="Q11"/>
  <c r="P11"/>
  <c r="O11"/>
  <c r="N11"/>
  <c r="R10"/>
  <c r="Q10"/>
  <c r="P10"/>
  <c r="O10"/>
  <c r="S10" s="1"/>
  <c r="N10"/>
  <c r="R9"/>
  <c r="Q9"/>
  <c r="P9"/>
  <c r="O9"/>
  <c r="N9"/>
  <c r="R8"/>
  <c r="Q8"/>
  <c r="P8"/>
  <c r="O8"/>
  <c r="S8" s="1"/>
  <c r="N8"/>
  <c r="R7"/>
  <c r="Q7"/>
  <c r="P7"/>
  <c r="O7"/>
  <c r="N7"/>
  <c r="R6"/>
  <c r="Q6"/>
  <c r="P6"/>
  <c r="O6"/>
  <c r="S6" s="1"/>
  <c r="N6"/>
  <c r="R5"/>
  <c r="Q5"/>
  <c r="P5"/>
  <c r="O5"/>
  <c r="N5"/>
  <c r="R4"/>
  <c r="Q4"/>
  <c r="P4"/>
  <c r="O4"/>
  <c r="S4" s="1"/>
  <c r="N4"/>
  <c r="B65"/>
  <c r="K3"/>
  <c r="I3"/>
  <c r="L1"/>
  <c r="F1"/>
  <c r="B4" i="87"/>
  <c r="B1" s="1"/>
  <c r="W88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S30" s="1"/>
  <c r="N30"/>
  <c r="R29"/>
  <c r="Q29"/>
  <c r="P29"/>
  <c r="O29"/>
  <c r="N29"/>
  <c r="R28"/>
  <c r="Q28"/>
  <c r="P28"/>
  <c r="O28"/>
  <c r="S28" s="1"/>
  <c r="N28"/>
  <c r="R27"/>
  <c r="Q27"/>
  <c r="P27"/>
  <c r="O27"/>
  <c r="N27"/>
  <c r="R26"/>
  <c r="Q26"/>
  <c r="P26"/>
  <c r="O26"/>
  <c r="S26" s="1"/>
  <c r="N26"/>
  <c r="R25"/>
  <c r="Q25"/>
  <c r="P25"/>
  <c r="O25"/>
  <c r="N25"/>
  <c r="R24"/>
  <c r="Q24"/>
  <c r="P24"/>
  <c r="O24"/>
  <c r="S24" s="1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4"/>
  <c r="Q4"/>
  <c r="P4"/>
  <c r="O4"/>
  <c r="N4"/>
  <c r="B65"/>
  <c r="K3"/>
  <c r="I3"/>
  <c r="L1"/>
  <c r="F1"/>
  <c r="B4" i="86"/>
  <c r="B65" s="1"/>
  <c r="B4" i="73"/>
  <c r="W88" i="86"/>
  <c r="W89" s="1"/>
  <c r="W80"/>
  <c r="W79"/>
  <c r="W81" s="1"/>
  <c r="W70"/>
  <c r="W71" s="1"/>
  <c r="V65"/>
  <c r="U65"/>
  <c r="T65"/>
  <c r="S65"/>
  <c r="R65"/>
  <c r="Q65"/>
  <c r="P65"/>
  <c r="L65"/>
  <c r="F65"/>
  <c r="I54"/>
  <c r="I50"/>
  <c r="I46"/>
  <c r="L40"/>
  <c r="F40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4"/>
  <c r="Q4"/>
  <c r="P4"/>
  <c r="O4"/>
  <c r="N4"/>
  <c r="K3"/>
  <c r="I3"/>
  <c r="L1"/>
  <c r="F1"/>
  <c r="K3" i="73"/>
  <c r="I3"/>
  <c r="S23" i="91" l="1"/>
  <c r="S25"/>
  <c r="S26" i="86"/>
  <c r="S28"/>
  <c r="S30"/>
  <c r="S23" i="87"/>
  <c r="S25"/>
  <c r="S5" i="88"/>
  <c r="S7"/>
  <c r="S9"/>
  <c r="S11"/>
  <c r="S13"/>
  <c r="S15"/>
  <c r="S17"/>
  <c r="S19"/>
  <c r="S21"/>
  <c r="S27"/>
  <c r="S29"/>
  <c r="S31"/>
  <c r="S33"/>
  <c r="S23" i="89"/>
  <c r="S25"/>
  <c r="S24" i="91"/>
  <c r="S26"/>
  <c r="S28"/>
  <c r="S30"/>
  <c r="W81" i="90"/>
  <c r="B1" i="86"/>
  <c r="S24"/>
  <c r="S23"/>
  <c r="S25"/>
  <c r="S25" i="92"/>
  <c r="S26"/>
  <c r="S28"/>
  <c r="S30"/>
  <c r="S34" i="93"/>
  <c r="U34" s="1"/>
  <c r="W34" s="1"/>
  <c r="S7" i="86"/>
  <c r="S21"/>
  <c r="S11" i="87"/>
  <c r="S12"/>
  <c r="S13"/>
  <c r="S14"/>
  <c r="S15"/>
  <c r="S16"/>
  <c r="S17"/>
  <c r="S18"/>
  <c r="S19"/>
  <c r="S20"/>
  <c r="S21"/>
  <c r="S22"/>
  <c r="S27"/>
  <c r="S29"/>
  <c r="S31"/>
  <c r="S32"/>
  <c r="S33"/>
  <c r="S34"/>
  <c r="U34" s="1"/>
  <c r="W34" s="1"/>
  <c r="S23" i="88"/>
  <c r="S24"/>
  <c r="S25"/>
  <c r="S26"/>
  <c r="S28"/>
  <c r="S30"/>
  <c r="S9" i="89"/>
  <c r="S10"/>
  <c r="S11"/>
  <c r="S12"/>
  <c r="S13"/>
  <c r="S14"/>
  <c r="S15"/>
  <c r="S16"/>
  <c r="S17"/>
  <c r="S18"/>
  <c r="S19"/>
  <c r="S20"/>
  <c r="S21"/>
  <c r="S22"/>
  <c r="S27"/>
  <c r="S29"/>
  <c r="S31"/>
  <c r="S32"/>
  <c r="S33"/>
  <c r="S34"/>
  <c r="U34" s="1"/>
  <c r="W34" s="1"/>
  <c r="W34" i="90"/>
  <c r="S18" i="91"/>
  <c r="S19"/>
  <c r="S20"/>
  <c r="S21"/>
  <c r="S22"/>
  <c r="S27"/>
  <c r="S29"/>
  <c r="S31"/>
  <c r="S32"/>
  <c r="S33"/>
  <c r="S34"/>
  <c r="U34" s="1"/>
  <c r="W34" s="1"/>
  <c r="S11" i="92"/>
  <c r="S12"/>
  <c r="S13"/>
  <c r="S14"/>
  <c r="S15"/>
  <c r="S16"/>
  <c r="S17"/>
  <c r="S18"/>
  <c r="S19"/>
  <c r="S20"/>
  <c r="S21"/>
  <c r="S22"/>
  <c r="S27"/>
  <c r="S29"/>
  <c r="S31"/>
  <c r="S32"/>
  <c r="S33"/>
  <c r="S34"/>
  <c r="U34" s="1"/>
  <c r="W34" s="1"/>
  <c r="S23"/>
  <c r="S24"/>
  <c r="S5" i="86"/>
  <c r="S8"/>
  <c r="S10"/>
  <c r="S12"/>
  <c r="S14"/>
  <c r="S16"/>
  <c r="S18"/>
  <c r="S22"/>
  <c r="S29"/>
  <c r="S31"/>
  <c r="S33"/>
  <c r="S5" i="87"/>
  <c r="S7"/>
  <c r="S9"/>
  <c r="U7" i="88"/>
  <c r="W7" s="1"/>
  <c r="S4" i="86"/>
  <c r="S6"/>
  <c r="S9"/>
  <c r="S11"/>
  <c r="S13"/>
  <c r="S15"/>
  <c r="S17"/>
  <c r="S19"/>
  <c r="S20"/>
  <c r="S27"/>
  <c r="S32"/>
  <c r="S34"/>
  <c r="S4" i="87"/>
  <c r="S6"/>
  <c r="S8"/>
  <c r="S10"/>
  <c r="U12"/>
  <c r="W12" s="1"/>
  <c r="A4" i="96"/>
  <c r="V4"/>
  <c r="C5"/>
  <c r="B6"/>
  <c r="A65"/>
  <c r="A40"/>
  <c r="A65" i="95"/>
  <c r="A40"/>
  <c r="A4"/>
  <c r="V4"/>
  <c r="C5"/>
  <c r="B6"/>
  <c r="A4" i="94"/>
  <c r="C5"/>
  <c r="V5" s="1"/>
  <c r="B6"/>
  <c r="A65"/>
  <c r="A40"/>
  <c r="B5" i="93"/>
  <c r="W72"/>
  <c r="W90"/>
  <c r="A1"/>
  <c r="C4"/>
  <c r="V4" s="1"/>
  <c r="W4" s="1"/>
  <c r="B40"/>
  <c r="U23" i="92"/>
  <c r="U24"/>
  <c r="W24" s="1"/>
  <c r="U25"/>
  <c r="W25" s="1"/>
  <c r="U11"/>
  <c r="W11" s="1"/>
  <c r="U12"/>
  <c r="W12" s="1"/>
  <c r="U13"/>
  <c r="W13" s="1"/>
  <c r="U14"/>
  <c r="W14" s="1"/>
  <c r="U15"/>
  <c r="W15" s="1"/>
  <c r="U16"/>
  <c r="W16" s="1"/>
  <c r="U17"/>
  <c r="W17" s="1"/>
  <c r="U18"/>
  <c r="W18" s="1"/>
  <c r="U19"/>
  <c r="W19" s="1"/>
  <c r="U20"/>
  <c r="W20" s="1"/>
  <c r="U21"/>
  <c r="W21" s="1"/>
  <c r="U31"/>
  <c r="W31" s="1"/>
  <c r="U32"/>
  <c r="W32" s="1"/>
  <c r="U33"/>
  <c r="W33" s="1"/>
  <c r="B5"/>
  <c r="W72"/>
  <c r="W90"/>
  <c r="A1"/>
  <c r="C4"/>
  <c r="V4" s="1"/>
  <c r="B40"/>
  <c r="U23" i="91"/>
  <c r="U24"/>
  <c r="W24" s="1"/>
  <c r="U25"/>
  <c r="W25" s="1"/>
  <c r="U18"/>
  <c r="W18" s="1"/>
  <c r="U19"/>
  <c r="W19" s="1"/>
  <c r="U20"/>
  <c r="W20" s="1"/>
  <c r="U21"/>
  <c r="W21" s="1"/>
  <c r="U31"/>
  <c r="W31" s="1"/>
  <c r="U32"/>
  <c r="W32" s="1"/>
  <c r="U33"/>
  <c r="W33" s="1"/>
  <c r="B5"/>
  <c r="W72"/>
  <c r="W90"/>
  <c r="A1"/>
  <c r="C4"/>
  <c r="V4" s="1"/>
  <c r="B40"/>
  <c r="W24" i="90"/>
  <c r="W25"/>
  <c r="W9"/>
  <c r="W10"/>
  <c r="W11"/>
  <c r="W12"/>
  <c r="W13"/>
  <c r="W14"/>
  <c r="W15"/>
  <c r="W16"/>
  <c r="W17"/>
  <c r="W18"/>
  <c r="W19"/>
  <c r="W20"/>
  <c r="W21"/>
  <c r="W31"/>
  <c r="W32"/>
  <c r="W33"/>
  <c r="B5"/>
  <c r="W72"/>
  <c r="W90"/>
  <c r="A1"/>
  <c r="C4"/>
  <c r="V4" s="1"/>
  <c r="W4" s="1"/>
  <c r="B40"/>
  <c r="U23" i="89"/>
  <c r="U24"/>
  <c r="W24" s="1"/>
  <c r="U25"/>
  <c r="W25" s="1"/>
  <c r="U9"/>
  <c r="W9" s="1"/>
  <c r="U10"/>
  <c r="W10" s="1"/>
  <c r="U11"/>
  <c r="W11" s="1"/>
  <c r="U12"/>
  <c r="W12" s="1"/>
  <c r="U13"/>
  <c r="W13" s="1"/>
  <c r="U14"/>
  <c r="W14" s="1"/>
  <c r="U15"/>
  <c r="W15" s="1"/>
  <c r="U16"/>
  <c r="W16" s="1"/>
  <c r="U17"/>
  <c r="W17" s="1"/>
  <c r="U18"/>
  <c r="W18" s="1"/>
  <c r="U19"/>
  <c r="W19" s="1"/>
  <c r="U20"/>
  <c r="W20" s="1"/>
  <c r="U21"/>
  <c r="W21" s="1"/>
  <c r="U31"/>
  <c r="W31" s="1"/>
  <c r="U32"/>
  <c r="W32" s="1"/>
  <c r="U33"/>
  <c r="W33" s="1"/>
  <c r="B5"/>
  <c r="W72"/>
  <c r="W90"/>
  <c r="A1"/>
  <c r="C4"/>
  <c r="V4" s="1"/>
  <c r="B40"/>
  <c r="U23" i="88"/>
  <c r="U24"/>
  <c r="W24" s="1"/>
  <c r="U25"/>
  <c r="W25" s="1"/>
  <c r="U5"/>
  <c r="W5" s="1"/>
  <c r="U6"/>
  <c r="W6" s="1"/>
  <c r="U8"/>
  <c r="W8" s="1"/>
  <c r="U9"/>
  <c r="W9" s="1"/>
  <c r="U10"/>
  <c r="W10" s="1"/>
  <c r="U11"/>
  <c r="W11" s="1"/>
  <c r="U12"/>
  <c r="W12" s="1"/>
  <c r="U13"/>
  <c r="W13" s="1"/>
  <c r="U14"/>
  <c r="W14" s="1"/>
  <c r="U15"/>
  <c r="W15" s="1"/>
  <c r="U16"/>
  <c r="W16" s="1"/>
  <c r="U17"/>
  <c r="W17" s="1"/>
  <c r="U18"/>
  <c r="W18" s="1"/>
  <c r="U19"/>
  <c r="W19" s="1"/>
  <c r="U20"/>
  <c r="W20" s="1"/>
  <c r="U21"/>
  <c r="W21" s="1"/>
  <c r="U31"/>
  <c r="W31" s="1"/>
  <c r="U32"/>
  <c r="W32" s="1"/>
  <c r="U33"/>
  <c r="W33" s="1"/>
  <c r="B5"/>
  <c r="W72"/>
  <c r="W90"/>
  <c r="A1"/>
  <c r="C4"/>
  <c r="B40"/>
  <c r="U5" i="87"/>
  <c r="W5" s="1"/>
  <c r="U7"/>
  <c r="W7" s="1"/>
  <c r="U4"/>
  <c r="W4" s="1"/>
  <c r="U23"/>
  <c r="U24"/>
  <c r="W24" s="1"/>
  <c r="U25"/>
  <c r="W25" s="1"/>
  <c r="U6"/>
  <c r="W6" s="1"/>
  <c r="U8"/>
  <c r="W8" s="1"/>
  <c r="U9"/>
  <c r="W9" s="1"/>
  <c r="U10"/>
  <c r="W10" s="1"/>
  <c r="U11"/>
  <c r="W11" s="1"/>
  <c r="U13"/>
  <c r="W13" s="1"/>
  <c r="U14"/>
  <c r="W14" s="1"/>
  <c r="U15"/>
  <c r="W15" s="1"/>
  <c r="U16"/>
  <c r="W16" s="1"/>
  <c r="U17"/>
  <c r="W17" s="1"/>
  <c r="U18"/>
  <c r="W18" s="1"/>
  <c r="U19"/>
  <c r="W19" s="1"/>
  <c r="U20"/>
  <c r="W20" s="1"/>
  <c r="U21"/>
  <c r="W21" s="1"/>
  <c r="U31"/>
  <c r="W31" s="1"/>
  <c r="U32"/>
  <c r="W32" s="1"/>
  <c r="U33"/>
  <c r="W33" s="1"/>
  <c r="W72"/>
  <c r="W90"/>
  <c r="B5"/>
  <c r="A1"/>
  <c r="C4"/>
  <c r="B40"/>
  <c r="U4" i="86"/>
  <c r="U5"/>
  <c r="U6"/>
  <c r="W6" s="1"/>
  <c r="U7"/>
  <c r="W7" s="1"/>
  <c r="U8"/>
  <c r="W8" s="1"/>
  <c r="U10"/>
  <c r="W10" s="1"/>
  <c r="U12"/>
  <c r="W12" s="1"/>
  <c r="U13"/>
  <c r="W13" s="1"/>
  <c r="U14"/>
  <c r="W14" s="1"/>
  <c r="U16"/>
  <c r="W16" s="1"/>
  <c r="U18"/>
  <c r="W18" s="1"/>
  <c r="U19"/>
  <c r="W19" s="1"/>
  <c r="U20"/>
  <c r="W20" s="1"/>
  <c r="U21"/>
  <c r="W21" s="1"/>
  <c r="U31"/>
  <c r="W31" s="1"/>
  <c r="U32"/>
  <c r="W32" s="1"/>
  <c r="U33"/>
  <c r="W33" s="1"/>
  <c r="U34"/>
  <c r="W34" s="1"/>
  <c r="U9"/>
  <c r="W9" s="1"/>
  <c r="U11"/>
  <c r="W11" s="1"/>
  <c r="U15"/>
  <c r="W15" s="1"/>
  <c r="U17"/>
  <c r="W17" s="1"/>
  <c r="U23"/>
  <c r="U24"/>
  <c r="W24" s="1"/>
  <c r="U25"/>
  <c r="W25" s="1"/>
  <c r="A1"/>
  <c r="C4"/>
  <c r="B40"/>
  <c r="W72"/>
  <c r="W90"/>
  <c r="B5"/>
  <c r="C63" i="73"/>
  <c r="C63" i="86" s="1"/>
  <c r="C63" i="87" s="1"/>
  <c r="C63" i="88" s="1"/>
  <c r="C63" i="89" s="1"/>
  <c r="C63" i="90" s="1"/>
  <c r="C63" i="91" s="1"/>
  <c r="C63" i="92" s="1"/>
  <c r="C60" i="73"/>
  <c r="C60" i="86" s="1"/>
  <c r="C60" i="87" s="1"/>
  <c r="C60" i="88" s="1"/>
  <c r="C60" i="89" s="1"/>
  <c r="C60" i="90" s="1"/>
  <c r="C60" i="91" s="1"/>
  <c r="C60" i="92" s="1"/>
  <c r="C57" i="73"/>
  <c r="C57" i="86" s="1"/>
  <c r="C57" i="87" s="1"/>
  <c r="C57" i="88" s="1"/>
  <c r="C57" i="89" s="1"/>
  <c r="C57" i="90" s="1"/>
  <c r="C57" i="91" s="1"/>
  <c r="C57" i="92" s="1"/>
  <c r="C46" i="73"/>
  <c r="D10" i="4"/>
  <c r="I50" i="73"/>
  <c r="I46"/>
  <c r="C50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R4"/>
  <c r="Q4"/>
  <c r="A5" i="96" l="1"/>
  <c r="V5"/>
  <c r="C6"/>
  <c r="B7"/>
  <c r="A5" i="95"/>
  <c r="V5"/>
  <c r="C6"/>
  <c r="B7"/>
  <c r="C60" i="93"/>
  <c r="C60" i="94" s="1"/>
  <c r="C60" i="95" s="1"/>
  <c r="C60" i="96" s="1"/>
  <c r="C57" i="93"/>
  <c r="C57" i="94" s="1"/>
  <c r="C57" i="95" s="1"/>
  <c r="C57" i="96" s="1"/>
  <c r="C63" i="93"/>
  <c r="C63" i="94" s="1"/>
  <c r="C63" i="95" s="1"/>
  <c r="C63" i="96" s="1"/>
  <c r="A5" i="94"/>
  <c r="C6"/>
  <c r="V6" s="1"/>
  <c r="B7"/>
  <c r="A65" i="93"/>
  <c r="A40"/>
  <c r="A4"/>
  <c r="C5"/>
  <c r="V5" s="1"/>
  <c r="W5" s="1"/>
  <c r="B6"/>
  <c r="A65" i="92"/>
  <c r="A40"/>
  <c r="A4"/>
  <c r="C5"/>
  <c r="V5" s="1"/>
  <c r="B6"/>
  <c r="A65" i="91"/>
  <c r="A40"/>
  <c r="A4"/>
  <c r="C5"/>
  <c r="V5" s="1"/>
  <c r="B6"/>
  <c r="A65" i="90"/>
  <c r="A40"/>
  <c r="A4"/>
  <c r="C5"/>
  <c r="V5" s="1"/>
  <c r="B6"/>
  <c r="A65" i="89"/>
  <c r="A40"/>
  <c r="A4"/>
  <c r="C5"/>
  <c r="V5" s="1"/>
  <c r="B6"/>
  <c r="A65" i="88"/>
  <c r="A40"/>
  <c r="A4"/>
  <c r="V4"/>
  <c r="T4" s="1"/>
  <c r="U4" s="1"/>
  <c r="W4" s="1"/>
  <c r="C5"/>
  <c r="B6"/>
  <c r="A65" i="87"/>
  <c r="A40"/>
  <c r="A4"/>
  <c r="V4"/>
  <c r="C5"/>
  <c r="B6"/>
  <c r="C5" i="86"/>
  <c r="B6"/>
  <c r="V4"/>
  <c r="W4" s="1"/>
  <c r="A4"/>
  <c r="A40"/>
  <c r="A65"/>
  <c r="W88" i="73"/>
  <c r="W89" s="1"/>
  <c r="W79"/>
  <c r="W70"/>
  <c r="W71" s="1"/>
  <c r="L65"/>
  <c r="F65"/>
  <c r="X54"/>
  <c r="C54" i="86" s="1"/>
  <c r="X54" s="1"/>
  <c r="C54" i="87" s="1"/>
  <c r="X54" s="1"/>
  <c r="C54" i="88" s="1"/>
  <c r="X54" s="1"/>
  <c r="C54" i="89" s="1"/>
  <c r="X54" s="1"/>
  <c r="C54" i="90" s="1"/>
  <c r="X54" s="1"/>
  <c r="C54" i="91" s="1"/>
  <c r="X54" s="1"/>
  <c r="C54" i="92" s="1"/>
  <c r="X54" s="1"/>
  <c r="X50" i="73"/>
  <c r="C50" i="86" s="1"/>
  <c r="X50" s="1"/>
  <c r="C50" i="87" s="1"/>
  <c r="X50" s="1"/>
  <c r="C50" i="88" s="1"/>
  <c r="X50" s="1"/>
  <c r="C50" i="89" s="1"/>
  <c r="X50" s="1"/>
  <c r="C50" i="90" s="1"/>
  <c r="X50" s="1"/>
  <c r="C50" i="91" s="1"/>
  <c r="X50" s="1"/>
  <c r="C50" i="92" s="1"/>
  <c r="X50" s="1"/>
  <c r="X46" i="73"/>
  <c r="C46" i="86" s="1"/>
  <c r="X46" s="1"/>
  <c r="C46" i="87" s="1"/>
  <c r="X46" s="1"/>
  <c r="C46" i="88" s="1"/>
  <c r="X46" s="1"/>
  <c r="C46" i="89" s="1"/>
  <c r="X46" s="1"/>
  <c r="C46" i="90" s="1"/>
  <c r="X46" s="1"/>
  <c r="C46" i="91" s="1"/>
  <c r="X46" s="1"/>
  <c r="C46" i="92" s="1"/>
  <c r="X46" s="1"/>
  <c r="L40" i="73"/>
  <c r="F40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S21" s="1"/>
  <c r="N21"/>
  <c r="P20"/>
  <c r="O20"/>
  <c r="N20"/>
  <c r="P19"/>
  <c r="O19"/>
  <c r="S19" s="1"/>
  <c r="N19"/>
  <c r="P18"/>
  <c r="O18"/>
  <c r="N18"/>
  <c r="P17"/>
  <c r="O17"/>
  <c r="S17" s="1"/>
  <c r="N17"/>
  <c r="P16"/>
  <c r="O16"/>
  <c r="N16"/>
  <c r="P15"/>
  <c r="O15"/>
  <c r="S15" s="1"/>
  <c r="N15"/>
  <c r="P14"/>
  <c r="O14"/>
  <c r="N14"/>
  <c r="P13"/>
  <c r="O13"/>
  <c r="S13" s="1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B65"/>
  <c r="L1"/>
  <c r="F1"/>
  <c r="B1"/>
  <c r="A6" i="96" l="1"/>
  <c r="V6"/>
  <c r="C7"/>
  <c r="B8"/>
  <c r="A6" i="95"/>
  <c r="V6"/>
  <c r="C7"/>
  <c r="B8"/>
  <c r="C50" i="93"/>
  <c r="X50" s="1"/>
  <c r="C50" i="94" s="1"/>
  <c r="X50" s="1"/>
  <c r="C50" i="95" s="1"/>
  <c r="X50" s="1"/>
  <c r="C50" i="96" s="1"/>
  <c r="X50" s="1"/>
  <c r="C46" i="93"/>
  <c r="X46" s="1"/>
  <c r="C46" i="94" s="1"/>
  <c r="X46" s="1"/>
  <c r="C46" i="95" s="1"/>
  <c r="X46" s="1"/>
  <c r="C46" i="96" s="1"/>
  <c r="X46" s="1"/>
  <c r="C54" i="93"/>
  <c r="X54" s="1"/>
  <c r="C54" i="94" s="1"/>
  <c r="X54" s="1"/>
  <c r="C54" i="95" s="1"/>
  <c r="X54" s="1"/>
  <c r="C54" i="96" s="1"/>
  <c r="X54" s="1"/>
  <c r="A6" i="94"/>
  <c r="C7"/>
  <c r="V7" s="1"/>
  <c r="B8"/>
  <c r="A5" i="93"/>
  <c r="C6"/>
  <c r="V6" s="1"/>
  <c r="B7"/>
  <c r="A5" i="92"/>
  <c r="C6"/>
  <c r="V6" s="1"/>
  <c r="B7"/>
  <c r="A5" i="91"/>
  <c r="C6"/>
  <c r="V6" s="1"/>
  <c r="B7"/>
  <c r="A5" i="90"/>
  <c r="C6"/>
  <c r="V6" s="1"/>
  <c r="B7"/>
  <c r="A5" i="89"/>
  <c r="C6"/>
  <c r="V6" s="1"/>
  <c r="B7"/>
  <c r="C6" i="88"/>
  <c r="B7"/>
  <c r="A5"/>
  <c r="V5"/>
  <c r="A5" i="87"/>
  <c r="V5"/>
  <c r="C6"/>
  <c r="B7"/>
  <c r="A5" i="86"/>
  <c r="V5"/>
  <c r="W5" s="1"/>
  <c r="B7"/>
  <c r="C6"/>
  <c r="S18" i="73"/>
  <c r="S20"/>
  <c r="S22"/>
  <c r="S34"/>
  <c r="S4"/>
  <c r="S5"/>
  <c r="S6"/>
  <c r="S7"/>
  <c r="U7" s="1"/>
  <c r="W7" s="1"/>
  <c r="S8"/>
  <c r="S9"/>
  <c r="U9" s="1"/>
  <c r="W9" s="1"/>
  <c r="S10"/>
  <c r="S11"/>
  <c r="S12"/>
  <c r="S14"/>
  <c r="S16"/>
  <c r="S23"/>
  <c r="U23" s="1"/>
  <c r="S24"/>
  <c r="S25"/>
  <c r="U25" s="1"/>
  <c r="W25" s="1"/>
  <c r="S26"/>
  <c r="S27"/>
  <c r="S28"/>
  <c r="S29"/>
  <c r="S30"/>
  <c r="S31"/>
  <c r="S33"/>
  <c r="W80"/>
  <c r="W81" s="1"/>
  <c r="S32"/>
  <c r="U19"/>
  <c r="W19" s="1"/>
  <c r="U4"/>
  <c r="U5"/>
  <c r="U10"/>
  <c r="W10" s="1"/>
  <c r="U6"/>
  <c r="W6" s="1"/>
  <c r="U8"/>
  <c r="W8" s="1"/>
  <c r="U11"/>
  <c r="W11" s="1"/>
  <c r="U17"/>
  <c r="U18"/>
  <c r="W18" s="1"/>
  <c r="U20"/>
  <c r="W20" s="1"/>
  <c r="U21"/>
  <c r="W21" s="1"/>
  <c r="U24"/>
  <c r="W24" s="1"/>
  <c r="A1"/>
  <c r="C4"/>
  <c r="B40"/>
  <c r="W72"/>
  <c r="W90"/>
  <c r="B5"/>
  <c r="A7" i="96" l="1"/>
  <c r="V7"/>
  <c r="C8"/>
  <c r="B9"/>
  <c r="A7" i="95"/>
  <c r="V7"/>
  <c r="C8"/>
  <c r="B9"/>
  <c r="A7" i="94"/>
  <c r="C8"/>
  <c r="V8" s="1"/>
  <c r="B9"/>
  <c r="A6" i="93"/>
  <c r="C7"/>
  <c r="V7" s="1"/>
  <c r="B8"/>
  <c r="A6" i="92"/>
  <c r="C7"/>
  <c r="V7" s="1"/>
  <c r="B8"/>
  <c r="A6" i="91"/>
  <c r="C7"/>
  <c r="V7" s="1"/>
  <c r="B8"/>
  <c r="A6" i="90"/>
  <c r="C7"/>
  <c r="V7" s="1"/>
  <c r="B8"/>
  <c r="A6" i="89"/>
  <c r="C7"/>
  <c r="V7" s="1"/>
  <c r="B8"/>
  <c r="A6" i="88"/>
  <c r="V6"/>
  <c r="C7"/>
  <c r="B8"/>
  <c r="A6" i="87"/>
  <c r="V6"/>
  <c r="C7"/>
  <c r="B8"/>
  <c r="V6" i="86"/>
  <c r="A6"/>
  <c r="B8"/>
  <c r="C7"/>
  <c r="C5" i="73"/>
  <c r="B6"/>
  <c r="V4"/>
  <c r="W4" s="1"/>
  <c r="X4" s="1"/>
  <c r="A4"/>
  <c r="A40"/>
  <c r="A65"/>
  <c r="E12" i="4"/>
  <c r="A8" i="96" l="1"/>
  <c r="V8"/>
  <c r="C9"/>
  <c r="B10"/>
  <c r="A8" i="95"/>
  <c r="V8"/>
  <c r="C9"/>
  <c r="B10"/>
  <c r="A8" i="94"/>
  <c r="C9"/>
  <c r="V9" s="1"/>
  <c r="B10"/>
  <c r="A7" i="93"/>
  <c r="C8"/>
  <c r="V8" s="1"/>
  <c r="B9"/>
  <c r="A7" i="92"/>
  <c r="C8"/>
  <c r="V8" s="1"/>
  <c r="B9"/>
  <c r="A7" i="91"/>
  <c r="C8"/>
  <c r="V8" s="1"/>
  <c r="B9"/>
  <c r="A7" i="90"/>
  <c r="C8"/>
  <c r="V8" s="1"/>
  <c r="B9"/>
  <c r="A7" i="89"/>
  <c r="C8"/>
  <c r="V8" s="1"/>
  <c r="B9"/>
  <c r="A7" i="88"/>
  <c r="V7"/>
  <c r="C8"/>
  <c r="B9"/>
  <c r="A7" i="87"/>
  <c r="V7"/>
  <c r="C8"/>
  <c r="B9"/>
  <c r="C8" i="86"/>
  <c r="B9"/>
  <c r="V7"/>
  <c r="A7"/>
  <c r="A5" i="73"/>
  <c r="V5"/>
  <c r="W5" s="1"/>
  <c r="X5" s="1"/>
  <c r="B7"/>
  <c r="C6"/>
  <c r="A9" i="96" l="1"/>
  <c r="V9"/>
  <c r="C10"/>
  <c r="B11"/>
  <c r="A9" i="95"/>
  <c r="V9"/>
  <c r="C10"/>
  <c r="B11"/>
  <c r="A9" i="94"/>
  <c r="C10"/>
  <c r="V10" s="1"/>
  <c r="B11"/>
  <c r="A8" i="93"/>
  <c r="C9"/>
  <c r="V9" s="1"/>
  <c r="B10"/>
  <c r="A8" i="92"/>
  <c r="C9"/>
  <c r="V9" s="1"/>
  <c r="T9" s="1"/>
  <c r="U9" s="1"/>
  <c r="W9" s="1"/>
  <c r="B10"/>
  <c r="A8" i="91"/>
  <c r="C9"/>
  <c r="V9" s="1"/>
  <c r="B10"/>
  <c r="A8" i="90"/>
  <c r="C9"/>
  <c r="B10"/>
  <c r="A8" i="89"/>
  <c r="C9"/>
  <c r="B10"/>
  <c r="A8" i="88"/>
  <c r="V8"/>
  <c r="C9"/>
  <c r="B10"/>
  <c r="A8" i="87"/>
  <c r="V8"/>
  <c r="C9"/>
  <c r="B10"/>
  <c r="A8" i="86"/>
  <c r="V8"/>
  <c r="C9"/>
  <c r="B10"/>
  <c r="B8" i="73"/>
  <c r="C7"/>
  <c r="A6"/>
  <c r="V6"/>
  <c r="A10" i="96" l="1"/>
  <c r="V10"/>
  <c r="C11"/>
  <c r="B12"/>
  <c r="A10" i="95"/>
  <c r="V10"/>
  <c r="C11"/>
  <c r="B12"/>
  <c r="A10" i="94"/>
  <c r="C11"/>
  <c r="V11" s="1"/>
  <c r="B12"/>
  <c r="A9" i="93"/>
  <c r="C10"/>
  <c r="V10" s="1"/>
  <c r="B11"/>
  <c r="A9" i="92"/>
  <c r="C10"/>
  <c r="V10" s="1"/>
  <c r="B11"/>
  <c r="A9" i="91"/>
  <c r="C10"/>
  <c r="V10" s="1"/>
  <c r="B11"/>
  <c r="A9" i="90"/>
  <c r="V9"/>
  <c r="C10"/>
  <c r="B11"/>
  <c r="A9" i="89"/>
  <c r="V9"/>
  <c r="C10"/>
  <c r="B11"/>
  <c r="A9" i="88"/>
  <c r="V9"/>
  <c r="C10"/>
  <c r="B11"/>
  <c r="A9" i="87"/>
  <c r="V9"/>
  <c r="C10"/>
  <c r="B11"/>
  <c r="A9" i="86"/>
  <c r="V9"/>
  <c r="B11"/>
  <c r="C10"/>
  <c r="B9" i="73"/>
  <c r="C8"/>
  <c r="V7"/>
  <c r="A7"/>
  <c r="A11" i="96" l="1"/>
  <c r="V11"/>
  <c r="C12"/>
  <c r="B13"/>
  <c r="A11" i="95"/>
  <c r="V11"/>
  <c r="C12"/>
  <c r="B13"/>
  <c r="A11" i="94"/>
  <c r="C12"/>
  <c r="V12" s="1"/>
  <c r="B13"/>
  <c r="A10" i="93"/>
  <c r="C11"/>
  <c r="V11" s="1"/>
  <c r="B12"/>
  <c r="A10" i="92"/>
  <c r="C11"/>
  <c r="B12"/>
  <c r="A10" i="91"/>
  <c r="C11"/>
  <c r="V11" s="1"/>
  <c r="B12"/>
  <c r="A10" i="90"/>
  <c r="V10"/>
  <c r="C11"/>
  <c r="B12"/>
  <c r="A10" i="89"/>
  <c r="V10"/>
  <c r="C11"/>
  <c r="B12"/>
  <c r="A10" i="88"/>
  <c r="V10"/>
  <c r="C11"/>
  <c r="B12"/>
  <c r="A10" i="87"/>
  <c r="V10"/>
  <c r="C11"/>
  <c r="B12"/>
  <c r="V10" i="86"/>
  <c r="A10"/>
  <c r="C11"/>
  <c r="B12"/>
  <c r="B10" i="73"/>
  <c r="C9"/>
  <c r="V8"/>
  <c r="A8"/>
  <c r="A12" i="96" l="1"/>
  <c r="V12"/>
  <c r="C13"/>
  <c r="B14"/>
  <c r="A12" i="95"/>
  <c r="V12"/>
  <c r="C13"/>
  <c r="B14"/>
  <c r="A12" i="94"/>
  <c r="C13"/>
  <c r="B14"/>
  <c r="A11" i="93"/>
  <c r="C12"/>
  <c r="V12" s="1"/>
  <c r="B13"/>
  <c r="A11" i="92"/>
  <c r="V11"/>
  <c r="C12"/>
  <c r="B13"/>
  <c r="A11" i="91"/>
  <c r="C12"/>
  <c r="V12" s="1"/>
  <c r="B13"/>
  <c r="A11" i="90"/>
  <c r="V11"/>
  <c r="C12"/>
  <c r="B13"/>
  <c r="A11" i="89"/>
  <c r="V11"/>
  <c r="C12"/>
  <c r="B13"/>
  <c r="A11" i="88"/>
  <c r="V11"/>
  <c r="C12"/>
  <c r="B13"/>
  <c r="A11" i="87"/>
  <c r="V11"/>
  <c r="C12"/>
  <c r="B13"/>
  <c r="A11" i="86"/>
  <c r="V11"/>
  <c r="B13"/>
  <c r="C12"/>
  <c r="B11" i="73"/>
  <c r="C10"/>
  <c r="V9"/>
  <c r="A9"/>
  <c r="G8" i="4"/>
  <c r="A13" i="96" l="1"/>
  <c r="V13"/>
  <c r="C14"/>
  <c r="B15"/>
  <c r="A13" i="95"/>
  <c r="V13"/>
  <c r="C14"/>
  <c r="B15"/>
  <c r="A13" i="94"/>
  <c r="V13"/>
  <c r="C14"/>
  <c r="B15"/>
  <c r="A12" i="93"/>
  <c r="C13"/>
  <c r="V13" s="1"/>
  <c r="B14"/>
  <c r="A12" i="92"/>
  <c r="V12"/>
  <c r="C13"/>
  <c r="B14"/>
  <c r="A12" i="91"/>
  <c r="C13"/>
  <c r="V13" s="1"/>
  <c r="B14"/>
  <c r="A12" i="90"/>
  <c r="V12"/>
  <c r="C13"/>
  <c r="B14"/>
  <c r="A12" i="89"/>
  <c r="V12"/>
  <c r="C13"/>
  <c r="B14"/>
  <c r="A12" i="88"/>
  <c r="V12"/>
  <c r="C13"/>
  <c r="B14"/>
  <c r="A12" i="87"/>
  <c r="V12"/>
  <c r="C13"/>
  <c r="B14"/>
  <c r="V12" i="86"/>
  <c r="A12"/>
  <c r="C13"/>
  <c r="B14"/>
  <c r="B12" i="73"/>
  <c r="C11"/>
  <c r="V10"/>
  <c r="A10"/>
  <c r="A14" i="96" l="1"/>
  <c r="V14"/>
  <c r="C15"/>
  <c r="B16"/>
  <c r="A14" i="95"/>
  <c r="V14"/>
  <c r="C15"/>
  <c r="B16"/>
  <c r="A14" i="94"/>
  <c r="V14"/>
  <c r="C15"/>
  <c r="B16"/>
  <c r="A13" i="93"/>
  <c r="C14"/>
  <c r="V14" s="1"/>
  <c r="B15"/>
  <c r="A13" i="92"/>
  <c r="V13"/>
  <c r="C14"/>
  <c r="B15"/>
  <c r="A13" i="91"/>
  <c r="C14"/>
  <c r="V14" s="1"/>
  <c r="B15"/>
  <c r="A13" i="90"/>
  <c r="V13"/>
  <c r="C14"/>
  <c r="B15"/>
  <c r="A13" i="89"/>
  <c r="V13"/>
  <c r="C14"/>
  <c r="B15"/>
  <c r="A13" i="88"/>
  <c r="V13"/>
  <c r="C14"/>
  <c r="B15"/>
  <c r="A13" i="87"/>
  <c r="V13"/>
  <c r="C14"/>
  <c r="B15"/>
  <c r="A13" i="86"/>
  <c r="V13"/>
  <c r="C14"/>
  <c r="B15"/>
  <c r="B13" i="73"/>
  <c r="C12"/>
  <c r="V11"/>
  <c r="A11"/>
  <c r="A15" i="96" l="1"/>
  <c r="V15"/>
  <c r="C16"/>
  <c r="B17"/>
  <c r="A15" i="95"/>
  <c r="V15"/>
  <c r="C16"/>
  <c r="B17"/>
  <c r="A15" i="94"/>
  <c r="V15"/>
  <c r="C16"/>
  <c r="B17"/>
  <c r="A14" i="93"/>
  <c r="C15"/>
  <c r="V15" s="1"/>
  <c r="B16"/>
  <c r="A14" i="92"/>
  <c r="V14"/>
  <c r="C15"/>
  <c r="B16"/>
  <c r="A14" i="91"/>
  <c r="C15"/>
  <c r="V15" s="1"/>
  <c r="B16"/>
  <c r="A14" i="90"/>
  <c r="V14"/>
  <c r="C15"/>
  <c r="B16"/>
  <c r="A14" i="89"/>
  <c r="V14"/>
  <c r="C15"/>
  <c r="B16"/>
  <c r="A14" i="88"/>
  <c r="V14"/>
  <c r="C15"/>
  <c r="B16"/>
  <c r="A14" i="87"/>
  <c r="V14"/>
  <c r="C15"/>
  <c r="B16"/>
  <c r="A14" i="86"/>
  <c r="V14"/>
  <c r="B16"/>
  <c r="C15"/>
  <c r="B14" i="73"/>
  <c r="C13"/>
  <c r="V12"/>
  <c r="A12"/>
  <c r="A16" i="96" l="1"/>
  <c r="V16"/>
  <c r="C17"/>
  <c r="B18"/>
  <c r="A16" i="95"/>
  <c r="V16"/>
  <c r="C17"/>
  <c r="B18"/>
  <c r="A16" i="94"/>
  <c r="V16"/>
  <c r="C17"/>
  <c r="B18"/>
  <c r="A15" i="93"/>
  <c r="C16"/>
  <c r="V16" s="1"/>
  <c r="B17"/>
  <c r="A15" i="92"/>
  <c r="V15"/>
  <c r="C16"/>
  <c r="B17"/>
  <c r="A15" i="91"/>
  <c r="C16"/>
  <c r="V16" s="1"/>
  <c r="B17"/>
  <c r="A15" i="90"/>
  <c r="V15"/>
  <c r="C16"/>
  <c r="B17"/>
  <c r="A15" i="89"/>
  <c r="V15"/>
  <c r="C16"/>
  <c r="B17"/>
  <c r="A15" i="88"/>
  <c r="V15"/>
  <c r="C16"/>
  <c r="B17"/>
  <c r="A15" i="87"/>
  <c r="V15"/>
  <c r="C16"/>
  <c r="B17"/>
  <c r="V15" i="86"/>
  <c r="A15"/>
  <c r="C16"/>
  <c r="B17"/>
  <c r="U12" i="73"/>
  <c r="W12" s="1"/>
  <c r="B15"/>
  <c r="C14"/>
  <c r="V13"/>
  <c r="A13"/>
  <c r="A17" i="96" l="1"/>
  <c r="V17"/>
  <c r="C18"/>
  <c r="B19"/>
  <c r="A17" i="95"/>
  <c r="V17"/>
  <c r="C18"/>
  <c r="B19"/>
  <c r="A17" i="94"/>
  <c r="V17"/>
  <c r="C18"/>
  <c r="B19"/>
  <c r="A16" i="93"/>
  <c r="C17"/>
  <c r="V17" s="1"/>
  <c r="B18"/>
  <c r="A16" i="92"/>
  <c r="V16"/>
  <c r="C17"/>
  <c r="B18"/>
  <c r="A16" i="91"/>
  <c r="C17"/>
  <c r="V17" s="1"/>
  <c r="B18"/>
  <c r="A16" i="90"/>
  <c r="V16"/>
  <c r="C17"/>
  <c r="B18"/>
  <c r="A16" i="89"/>
  <c r="V16"/>
  <c r="C17"/>
  <c r="B18"/>
  <c r="A16" i="88"/>
  <c r="V16"/>
  <c r="C17"/>
  <c r="B18"/>
  <c r="A16" i="87"/>
  <c r="V16"/>
  <c r="C17"/>
  <c r="B18"/>
  <c r="A16" i="86"/>
  <c r="V16"/>
  <c r="C17"/>
  <c r="B18"/>
  <c r="U13" i="73"/>
  <c r="W13" s="1"/>
  <c r="B16"/>
  <c r="C15"/>
  <c r="V14"/>
  <c r="A14"/>
  <c r="A18" i="96" l="1"/>
  <c r="V18"/>
  <c r="C19"/>
  <c r="B20"/>
  <c r="A18" i="95"/>
  <c r="V18"/>
  <c r="C19"/>
  <c r="B20"/>
  <c r="A18" i="94"/>
  <c r="V18"/>
  <c r="C19"/>
  <c r="B20"/>
  <c r="A17" i="93"/>
  <c r="C18"/>
  <c r="V18" s="1"/>
  <c r="B19"/>
  <c r="A17" i="92"/>
  <c r="V17"/>
  <c r="C18"/>
  <c r="B19"/>
  <c r="A17" i="91"/>
  <c r="C18"/>
  <c r="B19"/>
  <c r="A17" i="90"/>
  <c r="V17"/>
  <c r="C18"/>
  <c r="B19"/>
  <c r="A17" i="89"/>
  <c r="V17"/>
  <c r="C18"/>
  <c r="B19"/>
  <c r="A17" i="88"/>
  <c r="V17"/>
  <c r="C18"/>
  <c r="B19"/>
  <c r="A17" i="87"/>
  <c r="V17"/>
  <c r="C18"/>
  <c r="B19"/>
  <c r="A17" i="86"/>
  <c r="V17"/>
  <c r="B19"/>
  <c r="C18"/>
  <c r="U14" i="73"/>
  <c r="W14" s="1"/>
  <c r="B17"/>
  <c r="C16"/>
  <c r="V15"/>
  <c r="A15"/>
  <c r="A19" i="96" l="1"/>
  <c r="V19"/>
  <c r="C20"/>
  <c r="B21"/>
  <c r="A19" i="95"/>
  <c r="V19"/>
  <c r="C20"/>
  <c r="B21"/>
  <c r="A19" i="94"/>
  <c r="V19"/>
  <c r="C20"/>
  <c r="B21"/>
  <c r="C19" i="93"/>
  <c r="V19" s="1"/>
  <c r="B20"/>
  <c r="A18"/>
  <c r="A18" i="92"/>
  <c r="V18"/>
  <c r="C19"/>
  <c r="B20"/>
  <c r="A18" i="91"/>
  <c r="V18"/>
  <c r="C19"/>
  <c r="B20"/>
  <c r="A18" i="90"/>
  <c r="V18"/>
  <c r="C19"/>
  <c r="B20"/>
  <c r="A18" i="89"/>
  <c r="V18"/>
  <c r="C19"/>
  <c r="B20"/>
  <c r="A18" i="88"/>
  <c r="V18"/>
  <c r="C19"/>
  <c r="B20"/>
  <c r="A18" i="87"/>
  <c r="V18"/>
  <c r="C19"/>
  <c r="B20"/>
  <c r="V18" i="86"/>
  <c r="A18"/>
  <c r="B20"/>
  <c r="C19"/>
  <c r="U15" i="73"/>
  <c r="W15" s="1"/>
  <c r="B18"/>
  <c r="C17"/>
  <c r="V16"/>
  <c r="A16"/>
  <c r="C21" i="96" l="1"/>
  <c r="B22"/>
  <c r="A20"/>
  <c r="V20"/>
  <c r="A20" i="95"/>
  <c r="V20"/>
  <c r="C21"/>
  <c r="B22"/>
  <c r="A20" i="94"/>
  <c r="V20"/>
  <c r="C21"/>
  <c r="B22"/>
  <c r="A19" i="93"/>
  <c r="C20"/>
  <c r="V20" s="1"/>
  <c r="B21"/>
  <c r="A19" i="92"/>
  <c r="V19"/>
  <c r="C20"/>
  <c r="B21"/>
  <c r="A19" i="91"/>
  <c r="V19"/>
  <c r="C20"/>
  <c r="B21"/>
  <c r="A19" i="90"/>
  <c r="V19"/>
  <c r="C20"/>
  <c r="B21"/>
  <c r="A19" i="89"/>
  <c r="V19"/>
  <c r="C20"/>
  <c r="B21"/>
  <c r="A19" i="88"/>
  <c r="V19"/>
  <c r="C20"/>
  <c r="B21"/>
  <c r="A19" i="87"/>
  <c r="V19"/>
  <c r="C20"/>
  <c r="B21"/>
  <c r="B21" i="86"/>
  <c r="C20"/>
  <c r="V19"/>
  <c r="A19"/>
  <c r="U16" i="73"/>
  <c r="W16" s="1"/>
  <c r="B19"/>
  <c r="C18"/>
  <c r="V17"/>
  <c r="W17" s="1"/>
  <c r="A17"/>
  <c r="A21" i="96" l="1"/>
  <c r="V21"/>
  <c r="C22"/>
  <c r="B23"/>
  <c r="A21" i="95"/>
  <c r="V21"/>
  <c r="C22"/>
  <c r="B23"/>
  <c r="A21" i="94"/>
  <c r="V21"/>
  <c r="C22"/>
  <c r="B23"/>
  <c r="A20" i="93"/>
  <c r="C21"/>
  <c r="V21" s="1"/>
  <c r="B22"/>
  <c r="A20" i="92"/>
  <c r="V20"/>
  <c r="C21"/>
  <c r="B22"/>
  <c r="A20" i="91"/>
  <c r="V20"/>
  <c r="C21"/>
  <c r="B22"/>
  <c r="A20" i="90"/>
  <c r="V20"/>
  <c r="C21"/>
  <c r="B22"/>
  <c r="A20" i="89"/>
  <c r="V20"/>
  <c r="C21"/>
  <c r="B22"/>
  <c r="A20" i="88"/>
  <c r="V20"/>
  <c r="C21"/>
  <c r="B22"/>
  <c r="A20" i="87"/>
  <c r="V20"/>
  <c r="C21"/>
  <c r="B22"/>
  <c r="B22" i="86"/>
  <c r="C21"/>
  <c r="V20"/>
  <c r="A20"/>
  <c r="B20" i="73"/>
  <c r="C19"/>
  <c r="V18"/>
  <c r="A18"/>
  <c r="A22" i="96" l="1"/>
  <c r="V22"/>
  <c r="U22" s="1"/>
  <c r="W22" s="1"/>
  <c r="C23"/>
  <c r="B24"/>
  <c r="A22" i="95"/>
  <c r="V22"/>
  <c r="U22" s="1"/>
  <c r="W22" s="1"/>
  <c r="C23"/>
  <c r="B24"/>
  <c r="A22" i="94"/>
  <c r="V22"/>
  <c r="U22" s="1"/>
  <c r="W22" s="1"/>
  <c r="C23"/>
  <c r="B24"/>
  <c r="A21" i="93"/>
  <c r="C22"/>
  <c r="V22" s="1"/>
  <c r="B23"/>
  <c r="A21" i="92"/>
  <c r="V21"/>
  <c r="C22"/>
  <c r="B23"/>
  <c r="A21" i="91"/>
  <c r="V21"/>
  <c r="C22"/>
  <c r="B23"/>
  <c r="A21" i="90"/>
  <c r="V21"/>
  <c r="C22"/>
  <c r="B23"/>
  <c r="A21" i="89"/>
  <c r="V21"/>
  <c r="C22"/>
  <c r="B23"/>
  <c r="A21" i="88"/>
  <c r="V21"/>
  <c r="C22"/>
  <c r="B23"/>
  <c r="A21" i="87"/>
  <c r="V21"/>
  <c r="C22"/>
  <c r="B23"/>
  <c r="B23" i="86"/>
  <c r="C22"/>
  <c r="V21"/>
  <c r="A21"/>
  <c r="B21" i="73"/>
  <c r="C20"/>
  <c r="V19"/>
  <c r="A19"/>
  <c r="A23" i="96" l="1"/>
  <c r="V23"/>
  <c r="W23" s="1"/>
  <c r="C24"/>
  <c r="B25"/>
  <c r="C24" i="95"/>
  <c r="B25"/>
  <c r="A23"/>
  <c r="V23"/>
  <c r="W23" s="1"/>
  <c r="C24" i="94"/>
  <c r="B25"/>
  <c r="A23"/>
  <c r="V23"/>
  <c r="W23" s="1"/>
  <c r="A22" i="93"/>
  <c r="C23"/>
  <c r="V23" s="1"/>
  <c r="B24"/>
  <c r="A22" i="92"/>
  <c r="V22"/>
  <c r="U22" s="1"/>
  <c r="W22" s="1"/>
  <c r="C23"/>
  <c r="B24"/>
  <c r="A22" i="91"/>
  <c r="V22"/>
  <c r="U22" s="1"/>
  <c r="W22" s="1"/>
  <c r="C23"/>
  <c r="B24"/>
  <c r="A22" i="90"/>
  <c r="V22"/>
  <c r="W22" s="1"/>
  <c r="C23"/>
  <c r="B24"/>
  <c r="A22" i="89"/>
  <c r="V22"/>
  <c r="U22" s="1"/>
  <c r="W22" s="1"/>
  <c r="C23"/>
  <c r="B24"/>
  <c r="A22" i="88"/>
  <c r="V22"/>
  <c r="U22" s="1"/>
  <c r="W22" s="1"/>
  <c r="C23"/>
  <c r="B24"/>
  <c r="A22" i="87"/>
  <c r="V22"/>
  <c r="U22" s="1"/>
  <c r="W22" s="1"/>
  <c r="C23"/>
  <c r="B24"/>
  <c r="B24" i="86"/>
  <c r="C23"/>
  <c r="V22"/>
  <c r="U22" s="1"/>
  <c r="W22" s="1"/>
  <c r="A22"/>
  <c r="B22" i="73"/>
  <c r="C21"/>
  <c r="V20"/>
  <c r="A20"/>
  <c r="A24" i="96" l="1"/>
  <c r="V24"/>
  <c r="C25"/>
  <c r="B26"/>
  <c r="A24" i="95"/>
  <c r="V24"/>
  <c r="C25"/>
  <c r="B26"/>
  <c r="A24" i="94"/>
  <c r="V24"/>
  <c r="C25"/>
  <c r="B26"/>
  <c r="A23" i="93"/>
  <c r="C24"/>
  <c r="V24" s="1"/>
  <c r="B25"/>
  <c r="C24" i="92"/>
  <c r="B25"/>
  <c r="A23"/>
  <c r="V23"/>
  <c r="W23" s="1"/>
  <c r="C24" i="91"/>
  <c r="B25"/>
  <c r="A23"/>
  <c r="V23"/>
  <c r="W23" s="1"/>
  <c r="A23" i="90"/>
  <c r="V23"/>
  <c r="W23" s="1"/>
  <c r="C24"/>
  <c r="B25"/>
  <c r="C24" i="89"/>
  <c r="B25"/>
  <c r="A23"/>
  <c r="V23"/>
  <c r="W23" s="1"/>
  <c r="C24" i="88"/>
  <c r="B25"/>
  <c r="A23"/>
  <c r="V23"/>
  <c r="W23" s="1"/>
  <c r="C24" i="87"/>
  <c r="B25"/>
  <c r="A23"/>
  <c r="V23"/>
  <c r="W23" s="1"/>
  <c r="B25" i="86"/>
  <c r="C24"/>
  <c r="V23"/>
  <c r="W23" s="1"/>
  <c r="A23"/>
  <c r="B23" i="73"/>
  <c r="C22"/>
  <c r="V21"/>
  <c r="A21"/>
  <c r="A25" i="96" l="1"/>
  <c r="V25"/>
  <c r="C26"/>
  <c r="B27"/>
  <c r="A25" i="95"/>
  <c r="V25"/>
  <c r="C26"/>
  <c r="B27"/>
  <c r="A25" i="94"/>
  <c r="V25"/>
  <c r="C26"/>
  <c r="B27"/>
  <c r="A24" i="93"/>
  <c r="C25"/>
  <c r="V25" s="1"/>
  <c r="B26"/>
  <c r="A24" i="92"/>
  <c r="V24"/>
  <c r="C25"/>
  <c r="B26"/>
  <c r="A24" i="91"/>
  <c r="V24"/>
  <c r="C25"/>
  <c r="B26"/>
  <c r="A24" i="90"/>
  <c r="V24"/>
  <c r="C25"/>
  <c r="B26"/>
  <c r="A24" i="89"/>
  <c r="V24"/>
  <c r="C25"/>
  <c r="B26"/>
  <c r="A24" i="88"/>
  <c r="V24"/>
  <c r="C25"/>
  <c r="B26"/>
  <c r="A24" i="87"/>
  <c r="V24"/>
  <c r="C25"/>
  <c r="B26"/>
  <c r="B26" i="86"/>
  <c r="C25"/>
  <c r="V24"/>
  <c r="A24"/>
  <c r="B24" i="73"/>
  <c r="C23"/>
  <c r="V22"/>
  <c r="A22"/>
  <c r="A26" i="96" l="1"/>
  <c r="V26"/>
  <c r="U26" s="1"/>
  <c r="W26" s="1"/>
  <c r="C27"/>
  <c r="B28"/>
  <c r="A26" i="95"/>
  <c r="V26"/>
  <c r="U26" s="1"/>
  <c r="W26" s="1"/>
  <c r="C27"/>
  <c r="B28"/>
  <c r="A26" i="94"/>
  <c r="V26"/>
  <c r="U26" s="1"/>
  <c r="W26" s="1"/>
  <c r="C27"/>
  <c r="B28"/>
  <c r="A25" i="93"/>
  <c r="C26"/>
  <c r="V26" s="1"/>
  <c r="B27"/>
  <c r="A25" i="92"/>
  <c r="V25"/>
  <c r="C26"/>
  <c r="B27"/>
  <c r="A25" i="91"/>
  <c r="V25"/>
  <c r="C26"/>
  <c r="B27"/>
  <c r="A25" i="90"/>
  <c r="V25"/>
  <c r="C26"/>
  <c r="B27"/>
  <c r="A25" i="89"/>
  <c r="V25"/>
  <c r="C26"/>
  <c r="B27"/>
  <c r="A25" i="88"/>
  <c r="V25"/>
  <c r="C26"/>
  <c r="B27"/>
  <c r="A25" i="87"/>
  <c r="V25"/>
  <c r="C26"/>
  <c r="B27"/>
  <c r="B27" i="86"/>
  <c r="C26"/>
  <c r="V25"/>
  <c r="A25"/>
  <c r="U22" i="73"/>
  <c r="W22" s="1"/>
  <c r="B25"/>
  <c r="C24"/>
  <c r="V23"/>
  <c r="W23" s="1"/>
  <c r="A23"/>
  <c r="A27" i="96" l="1"/>
  <c r="V27"/>
  <c r="U27" s="1"/>
  <c r="W27" s="1"/>
  <c r="C28"/>
  <c r="B29"/>
  <c r="C28" i="95"/>
  <c r="B29"/>
  <c r="A27"/>
  <c r="V27"/>
  <c r="U27" s="1"/>
  <c r="W27" s="1"/>
  <c r="A27" i="94"/>
  <c r="V27"/>
  <c r="U27" s="1"/>
  <c r="W27" s="1"/>
  <c r="C28"/>
  <c r="B29"/>
  <c r="A26" i="93"/>
  <c r="C27"/>
  <c r="V27" s="1"/>
  <c r="B28"/>
  <c r="A26" i="92"/>
  <c r="V26"/>
  <c r="U26" s="1"/>
  <c r="W26" s="1"/>
  <c r="C27"/>
  <c r="B28"/>
  <c r="A26" i="91"/>
  <c r="V26"/>
  <c r="U26" s="1"/>
  <c r="W26" s="1"/>
  <c r="C27"/>
  <c r="B28"/>
  <c r="A26" i="90"/>
  <c r="V26"/>
  <c r="W26" s="1"/>
  <c r="C27"/>
  <c r="B28"/>
  <c r="A26" i="89"/>
  <c r="V26"/>
  <c r="U26" s="1"/>
  <c r="W26" s="1"/>
  <c r="C27"/>
  <c r="B28"/>
  <c r="A26" i="88"/>
  <c r="V26"/>
  <c r="U26" s="1"/>
  <c r="W26" s="1"/>
  <c r="C27"/>
  <c r="B28"/>
  <c r="A26" i="87"/>
  <c r="V26"/>
  <c r="U26" s="1"/>
  <c r="W26" s="1"/>
  <c r="C27"/>
  <c r="B28"/>
  <c r="B28" i="86"/>
  <c r="C27"/>
  <c r="V26"/>
  <c r="U26" s="1"/>
  <c r="W26" s="1"/>
  <c r="A26"/>
  <c r="B26" i="73"/>
  <c r="C25"/>
  <c r="V24"/>
  <c r="A24"/>
  <c r="A28" i="96" l="1"/>
  <c r="V28"/>
  <c r="U28" s="1"/>
  <c r="W28" s="1"/>
  <c r="C29"/>
  <c r="B30"/>
  <c r="A28" i="95"/>
  <c r="V28"/>
  <c r="U28" s="1"/>
  <c r="W28" s="1"/>
  <c r="C29"/>
  <c r="B30"/>
  <c r="C29" i="94"/>
  <c r="B30"/>
  <c r="A28"/>
  <c r="V28"/>
  <c r="U28" s="1"/>
  <c r="W28" s="1"/>
  <c r="C28" i="93"/>
  <c r="V28" s="1"/>
  <c r="B29"/>
  <c r="A27"/>
  <c r="C28" i="92"/>
  <c r="B29"/>
  <c r="A27"/>
  <c r="V27"/>
  <c r="U27" s="1"/>
  <c r="W27" s="1"/>
  <c r="C28" i="91"/>
  <c r="B29"/>
  <c r="A27"/>
  <c r="V27"/>
  <c r="U27" s="1"/>
  <c r="W27" s="1"/>
  <c r="C28" i="90"/>
  <c r="B29"/>
  <c r="A27"/>
  <c r="V27"/>
  <c r="W27" s="1"/>
  <c r="C28" i="89"/>
  <c r="B29"/>
  <c r="A27"/>
  <c r="V27"/>
  <c r="U27" s="1"/>
  <c r="W27" s="1"/>
  <c r="C28" i="88"/>
  <c r="B29"/>
  <c r="A27"/>
  <c r="V27"/>
  <c r="U27" s="1"/>
  <c r="W27" s="1"/>
  <c r="C28" i="87"/>
  <c r="B29"/>
  <c r="A27"/>
  <c r="V27"/>
  <c r="U27" s="1"/>
  <c r="W27" s="1"/>
  <c r="B29" i="86"/>
  <c r="C28"/>
  <c r="V27"/>
  <c r="U27" s="1"/>
  <c r="W27" s="1"/>
  <c r="A27"/>
  <c r="B27" i="73"/>
  <c r="C26"/>
  <c r="V25"/>
  <c r="A25"/>
  <c r="A29" i="96" l="1"/>
  <c r="V29"/>
  <c r="U29" s="1"/>
  <c r="W29" s="1"/>
  <c r="C30"/>
  <c r="B31"/>
  <c r="A29" i="95"/>
  <c r="V29"/>
  <c r="U29" s="1"/>
  <c r="W29" s="1"/>
  <c r="C30"/>
  <c r="B31"/>
  <c r="A29" i="94"/>
  <c r="V29"/>
  <c r="U29" s="1"/>
  <c r="W29" s="1"/>
  <c r="C30"/>
  <c r="B31"/>
  <c r="A28" i="93"/>
  <c r="C29"/>
  <c r="V29" s="1"/>
  <c r="B30"/>
  <c r="A28" i="92"/>
  <c r="V28"/>
  <c r="U28" s="1"/>
  <c r="W28" s="1"/>
  <c r="C29"/>
  <c r="B30"/>
  <c r="A28" i="91"/>
  <c r="V28"/>
  <c r="U28" s="1"/>
  <c r="W28" s="1"/>
  <c r="C29"/>
  <c r="B30"/>
  <c r="A28" i="90"/>
  <c r="V28"/>
  <c r="W28" s="1"/>
  <c r="C29"/>
  <c r="B30"/>
  <c r="A28" i="89"/>
  <c r="V28"/>
  <c r="U28" s="1"/>
  <c r="W28" s="1"/>
  <c r="C29"/>
  <c r="B30"/>
  <c r="A28" i="88"/>
  <c r="V28"/>
  <c r="U28" s="1"/>
  <c r="W28" s="1"/>
  <c r="C29"/>
  <c r="B30"/>
  <c r="A28" i="87"/>
  <c r="V28"/>
  <c r="U28" s="1"/>
  <c r="W28" s="1"/>
  <c r="C29"/>
  <c r="B30"/>
  <c r="B30" i="86"/>
  <c r="C29"/>
  <c r="V28"/>
  <c r="U28" s="1"/>
  <c r="W28" s="1"/>
  <c r="A28"/>
  <c r="B28" i="73"/>
  <c r="C27"/>
  <c r="V26"/>
  <c r="U26" s="1"/>
  <c r="W26" s="1"/>
  <c r="A26"/>
  <c r="A30" i="96" l="1"/>
  <c r="V30"/>
  <c r="U30" s="1"/>
  <c r="W30" s="1"/>
  <c r="C31"/>
  <c r="B32"/>
  <c r="C31" i="95"/>
  <c r="B32"/>
  <c r="A30"/>
  <c r="V30"/>
  <c r="U30" s="1"/>
  <c r="W30" s="1"/>
  <c r="C31" i="94"/>
  <c r="B32"/>
  <c r="A30"/>
  <c r="V30"/>
  <c r="U30" s="1"/>
  <c r="W30" s="1"/>
  <c r="C30" i="93"/>
  <c r="V30" s="1"/>
  <c r="B31"/>
  <c r="A29"/>
  <c r="C30" i="92"/>
  <c r="B31"/>
  <c r="A29"/>
  <c r="V29"/>
  <c r="U29" s="1"/>
  <c r="W29" s="1"/>
  <c r="A29" i="91"/>
  <c r="V29"/>
  <c r="U29" s="1"/>
  <c r="W29" s="1"/>
  <c r="C30"/>
  <c r="B31"/>
  <c r="C30" i="90"/>
  <c r="B31"/>
  <c r="A29"/>
  <c r="V29"/>
  <c r="W29" s="1"/>
  <c r="C30" i="89"/>
  <c r="B31"/>
  <c r="A29"/>
  <c r="V29"/>
  <c r="U29" s="1"/>
  <c r="W29" s="1"/>
  <c r="A29" i="88"/>
  <c r="V29"/>
  <c r="U29" s="1"/>
  <c r="W29" s="1"/>
  <c r="C30"/>
  <c r="B31"/>
  <c r="C30" i="87"/>
  <c r="B31"/>
  <c r="A29"/>
  <c r="V29"/>
  <c r="U29" s="1"/>
  <c r="W29" s="1"/>
  <c r="B31" i="86"/>
  <c r="C30"/>
  <c r="V29"/>
  <c r="U29" s="1"/>
  <c r="W29" s="1"/>
  <c r="A29"/>
  <c r="B29" i="73"/>
  <c r="C28"/>
  <c r="V27"/>
  <c r="U27" s="1"/>
  <c r="W27" s="1"/>
  <c r="A27"/>
  <c r="C32" i="96" l="1"/>
  <c r="B33"/>
  <c r="A31"/>
  <c r="V31"/>
  <c r="A31" i="95"/>
  <c r="V31"/>
  <c r="C32"/>
  <c r="B33"/>
  <c r="A31" i="94"/>
  <c r="V31"/>
  <c r="C32"/>
  <c r="B33"/>
  <c r="A30" i="93"/>
  <c r="C31"/>
  <c r="V31" s="1"/>
  <c r="B32"/>
  <c r="A30" i="92"/>
  <c r="V30"/>
  <c r="U30" s="1"/>
  <c r="W30" s="1"/>
  <c r="C31"/>
  <c r="B32"/>
  <c r="C31" i="91"/>
  <c r="B32"/>
  <c r="A30"/>
  <c r="V30"/>
  <c r="U30" s="1"/>
  <c r="W30" s="1"/>
  <c r="A30" i="90"/>
  <c r="V30"/>
  <c r="W30" s="1"/>
  <c r="C31"/>
  <c r="B32"/>
  <c r="A30" i="89"/>
  <c r="V30"/>
  <c r="U30" s="1"/>
  <c r="W30" s="1"/>
  <c r="C31"/>
  <c r="B32"/>
  <c r="C31" i="88"/>
  <c r="B32"/>
  <c r="A30"/>
  <c r="V30"/>
  <c r="U30" s="1"/>
  <c r="W30" s="1"/>
  <c r="A30" i="87"/>
  <c r="V30"/>
  <c r="U30" s="1"/>
  <c r="W30" s="1"/>
  <c r="C31"/>
  <c r="B32"/>
  <c r="B32" i="86"/>
  <c r="C31"/>
  <c r="V30"/>
  <c r="U30" s="1"/>
  <c r="W30" s="1"/>
  <c r="A30"/>
  <c r="B30" i="73"/>
  <c r="C29"/>
  <c r="V28"/>
  <c r="U28" s="1"/>
  <c r="W28" s="1"/>
  <c r="A28"/>
  <c r="A32" i="96" l="1"/>
  <c r="V32"/>
  <c r="C33"/>
  <c r="B34"/>
  <c r="C34" s="1"/>
  <c r="A32" i="95"/>
  <c r="V32"/>
  <c r="C33"/>
  <c r="B34"/>
  <c r="C34" s="1"/>
  <c r="A32" i="94"/>
  <c r="V32"/>
  <c r="C33"/>
  <c r="B34"/>
  <c r="C34" s="1"/>
  <c r="C32" i="93"/>
  <c r="V32" s="1"/>
  <c r="B33"/>
  <c r="A31"/>
  <c r="C32" i="92"/>
  <c r="B33"/>
  <c r="A31"/>
  <c r="V31"/>
  <c r="A31" i="91"/>
  <c r="V31"/>
  <c r="C32"/>
  <c r="B33"/>
  <c r="C32" i="90"/>
  <c r="B33"/>
  <c r="A31"/>
  <c r="V31"/>
  <c r="C32" i="89"/>
  <c r="B33"/>
  <c r="A31"/>
  <c r="V31"/>
  <c r="A31" i="88"/>
  <c r="V31"/>
  <c r="C32"/>
  <c r="B33"/>
  <c r="C32" i="87"/>
  <c r="B33"/>
  <c r="A31"/>
  <c r="V31"/>
  <c r="B33" i="86"/>
  <c r="C32"/>
  <c r="V31"/>
  <c r="A31"/>
  <c r="B31" i="73"/>
  <c r="C30"/>
  <c r="V29"/>
  <c r="U29" s="1"/>
  <c r="W29" s="1"/>
  <c r="A29"/>
  <c r="A33" i="96" l="1"/>
  <c r="V33"/>
  <c r="A34"/>
  <c r="V34"/>
  <c r="A33" i="95"/>
  <c r="V33"/>
  <c r="A34"/>
  <c r="V34"/>
  <c r="A33" i="94"/>
  <c r="V33"/>
  <c r="A34"/>
  <c r="V34"/>
  <c r="A32" i="93"/>
  <c r="C33"/>
  <c r="V33" s="1"/>
  <c r="B34"/>
  <c r="C34" s="1"/>
  <c r="A32" i="92"/>
  <c r="V32"/>
  <c r="C33"/>
  <c r="B34"/>
  <c r="C34" s="1"/>
  <c r="A32" i="91"/>
  <c r="V32"/>
  <c r="C33"/>
  <c r="B34"/>
  <c r="C34" s="1"/>
  <c r="A32" i="90"/>
  <c r="V32"/>
  <c r="C33"/>
  <c r="B34"/>
  <c r="C34" s="1"/>
  <c r="A32" i="89"/>
  <c r="V32"/>
  <c r="C33"/>
  <c r="B34"/>
  <c r="C34" s="1"/>
  <c r="A32" i="88"/>
  <c r="V32"/>
  <c r="C33"/>
  <c r="B34"/>
  <c r="C34" s="1"/>
  <c r="A32" i="87"/>
  <c r="V32"/>
  <c r="C33"/>
  <c r="B34"/>
  <c r="C34" s="1"/>
  <c r="B34" i="86"/>
  <c r="C34" s="1"/>
  <c r="C33"/>
  <c r="V32"/>
  <c r="A32"/>
  <c r="B32" i="73"/>
  <c r="C31"/>
  <c r="V30"/>
  <c r="U30" s="1"/>
  <c r="W30" s="1"/>
  <c r="A30"/>
  <c r="A33" i="93" l="1"/>
  <c r="A34"/>
  <c r="V34"/>
  <c r="A33" i="92"/>
  <c r="V33"/>
  <c r="A34"/>
  <c r="V34"/>
  <c r="A33" i="91"/>
  <c r="V33"/>
  <c r="A34"/>
  <c r="V34"/>
  <c r="A33" i="90"/>
  <c r="V33"/>
  <c r="A34"/>
  <c r="V34"/>
  <c r="A33" i="89"/>
  <c r="V33"/>
  <c r="A34"/>
  <c r="V34"/>
  <c r="A33" i="88"/>
  <c r="V33"/>
  <c r="A34"/>
  <c r="V34"/>
  <c r="A33" i="87"/>
  <c r="V33"/>
  <c r="A34"/>
  <c r="V34"/>
  <c r="V34" i="86"/>
  <c r="A34"/>
  <c r="V33"/>
  <c r="A33"/>
  <c r="B33" i="73"/>
  <c r="C32"/>
  <c r="V31"/>
  <c r="A31"/>
  <c r="U31" l="1"/>
  <c r="W31" s="1"/>
  <c r="B34"/>
  <c r="C34" s="1"/>
  <c r="C33"/>
  <c r="V32"/>
  <c r="U32" s="1"/>
  <c r="W32" s="1"/>
  <c r="A32"/>
  <c r="V34" l="1"/>
  <c r="U34" s="1"/>
  <c r="W34" s="1"/>
  <c r="A34"/>
  <c r="V33"/>
  <c r="U33" s="1"/>
  <c r="W33" s="1"/>
  <c r="A33"/>
  <c r="X6" l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86" s="1"/>
  <c r="X5" l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87" l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88" l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89" l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90" l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91" l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92" l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93" l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94" s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95" l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4" i="96" l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</calcChain>
</file>

<file path=xl/sharedStrings.xml><?xml version="1.0" encoding="utf-8"?>
<sst xmlns="http://schemas.openxmlformats.org/spreadsheetml/2006/main" count="973" uniqueCount="61">
  <si>
    <t>Navn:</t>
  </si>
  <si>
    <t>Cpr.nr.:</t>
  </si>
  <si>
    <t>Mandag</t>
  </si>
  <si>
    <t>Tirsdag</t>
  </si>
  <si>
    <t>Onsdag</t>
  </si>
  <si>
    <t>Torsdag</t>
  </si>
  <si>
    <t>Fredag</t>
  </si>
  <si>
    <t>I alt</t>
  </si>
  <si>
    <t>Positiv saldo</t>
  </si>
  <si>
    <t>(eller fra tidligere skema)</t>
  </si>
  <si>
    <t>Negativ saldo</t>
  </si>
  <si>
    <t xml:space="preserve">Medtaget timetal i månedsoversigter </t>
  </si>
  <si>
    <t>Start</t>
  </si>
  <si>
    <t>Slut</t>
  </si>
  <si>
    <t>Tid 1</t>
  </si>
  <si>
    <t>Tid 2</t>
  </si>
  <si>
    <t>Tid 3</t>
  </si>
  <si>
    <t>Tid 4</t>
  </si>
  <si>
    <t>Timer 1</t>
  </si>
  <si>
    <t>Fravær</t>
  </si>
  <si>
    <t>Timer 2</t>
  </si>
  <si>
    <t>Normtid</t>
  </si>
  <si>
    <t>Bemærkning:</t>
  </si>
  <si>
    <t xml:space="preserve">Overførsel af akkumuleret timetal til næste måned: </t>
  </si>
  <si>
    <t>Dato</t>
  </si>
  <si>
    <t>Medarbejder</t>
  </si>
  <si>
    <t>Leder</t>
  </si>
  <si>
    <t>Til eget brug og evt. information til din leder.</t>
  </si>
  <si>
    <t>Saldo:</t>
  </si>
  <si>
    <t>Brugte i denne måned:</t>
  </si>
  <si>
    <t>Ny saldo:</t>
  </si>
  <si>
    <r>
      <t xml:space="preserve">Omsorgsdage - </t>
    </r>
    <r>
      <rPr>
        <sz val="10"/>
        <rFont val="Arial"/>
        <family val="2"/>
      </rPr>
      <t>2 dage pr. år pr. barn til og med det år hvor barnet fylder 7 år. Dagene skal være brugte inden kalenderårets udgang.</t>
    </r>
  </si>
  <si>
    <t>Sygedage</t>
  </si>
  <si>
    <t>Husk at aflevere raskmelding til sygemelding@ucl.dk</t>
  </si>
  <si>
    <t>Barnets 1. sygedag</t>
  </si>
  <si>
    <t>Barnets 2. sygedag</t>
  </si>
  <si>
    <t>Registrering af merarbejde/overarbejde</t>
  </si>
  <si>
    <t>Møde/aktivitet</t>
  </si>
  <si>
    <t>Sted</t>
  </si>
  <si>
    <t>Antal timer</t>
  </si>
  <si>
    <t>+ tillæg</t>
  </si>
  <si>
    <r>
      <t xml:space="preserve">Afleveres </t>
    </r>
    <r>
      <rPr>
        <b/>
        <sz val="10"/>
        <rFont val="Arial"/>
        <family val="2"/>
      </rPr>
      <t xml:space="preserve">kun </t>
    </r>
    <r>
      <rPr>
        <sz val="10"/>
        <rFont val="Arial"/>
        <family val="2"/>
      </rPr>
      <t>til Løn og personale i de tilfælde, hvor timerne skal udbetales.</t>
    </r>
  </si>
  <si>
    <t>Arbejdstidsregnskab</t>
  </si>
  <si>
    <t>NN</t>
  </si>
  <si>
    <t>Årsag v. hel fraværsdag</t>
  </si>
  <si>
    <t>Dags-saldo</t>
  </si>
  <si>
    <t>Total-saldo</t>
  </si>
  <si>
    <t>Ombyt
med</t>
  </si>
  <si>
    <t>Ombyt
tid</t>
  </si>
  <si>
    <t>Procentsats for overtid 1</t>
  </si>
  <si>
    <t>Procentsats for overtid 2</t>
  </si>
  <si>
    <t>Overført fra sidste år</t>
  </si>
  <si>
    <t>Almindelig Ferie</t>
  </si>
  <si>
    <t>6. Ferieuge</t>
  </si>
  <si>
    <t>Overførte flextimer fra</t>
  </si>
  <si>
    <r>
      <t xml:space="preserve">Feriedage </t>
    </r>
    <r>
      <rPr>
        <sz val="10"/>
        <rFont val="Arial"/>
        <family val="2"/>
      </rPr>
      <t>- inkl. overførte feriedage fra tidligere år</t>
    </r>
  </si>
  <si>
    <r>
      <t>Særlige feriedage -</t>
    </r>
    <r>
      <rPr>
        <sz val="10"/>
        <rFont val="Arial"/>
        <family val="2"/>
      </rPr>
      <t xml:space="preserve">  - inkl. overførte særlige feriedage fra tidligere år</t>
    </r>
  </si>
  <si>
    <t>Omsorgsdage</t>
  </si>
  <si>
    <t>Slut+</t>
  </si>
  <si>
    <t>Korrektion for ugenr.</t>
  </si>
  <si>
    <t/>
  </si>
</sst>
</file>

<file path=xl/styles.xml><?xml version="1.0" encoding="utf-8"?>
<styleSheet xmlns="http://schemas.openxmlformats.org/spreadsheetml/2006/main">
  <numFmts count="8">
    <numFmt numFmtId="164" formatCode="[h]:mm"/>
    <numFmt numFmtId="165" formatCode="[h]:mm;\-[h]:mm"/>
    <numFmt numFmtId="166" formatCode="hh:mm;@"/>
    <numFmt numFmtId="167" formatCode="0.00&quot; timer&quot;"/>
    <numFmt numFmtId="168" formatCode="dd\.mm\.yyyy;@"/>
    <numFmt numFmtId="169" formatCode="mmm"/>
    <numFmt numFmtId="170" formatCode="##\ ##\ ##\-####"/>
    <numFmt numFmtId="171" formatCode="&quot;Uge &quot;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6" fillId="6" borderId="5" xfId="0" applyFont="1" applyFill="1" applyBorder="1" applyProtection="1"/>
    <xf numFmtId="0" fontId="4" fillId="6" borderId="6" xfId="0" applyFont="1" applyFill="1" applyBorder="1" applyAlignment="1" applyProtection="1">
      <alignment horizontal="left"/>
    </xf>
    <xf numFmtId="0" fontId="6" fillId="6" borderId="6" xfId="0" applyFont="1" applyFill="1" applyBorder="1" applyAlignment="1" applyProtection="1">
      <alignment horizontal="left"/>
    </xf>
    <xf numFmtId="0" fontId="6" fillId="6" borderId="6" xfId="0" applyFont="1" applyFill="1" applyBorder="1" applyAlignment="1" applyProtection="1">
      <alignment horizontal="right"/>
    </xf>
    <xf numFmtId="0" fontId="0" fillId="6" borderId="13" xfId="0" applyFill="1" applyBorder="1" applyProtection="1"/>
    <xf numFmtId="0" fontId="0" fillId="0" borderId="0" xfId="0" applyBorder="1"/>
    <xf numFmtId="166" fontId="0" fillId="0" borderId="0" xfId="0" applyNumberFormat="1" applyFill="1" applyBorder="1" applyProtection="1">
      <protection locked="0"/>
    </xf>
    <xf numFmtId="166" fontId="0" fillId="0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166" fontId="6" fillId="6" borderId="8" xfId="0" applyNumberFormat="1" applyFont="1" applyFill="1" applyBorder="1" applyAlignment="1">
      <alignment horizontal="left"/>
    </xf>
    <xf numFmtId="0" fontId="0" fillId="6" borderId="9" xfId="0" applyFill="1" applyBorder="1"/>
    <xf numFmtId="0" fontId="0" fillId="6" borderId="9" xfId="0" applyFill="1" applyBorder="1" applyAlignment="1">
      <alignment horizontal="right"/>
    </xf>
    <xf numFmtId="0" fontId="0" fillId="5" borderId="9" xfId="0" applyFill="1" applyBorder="1"/>
    <xf numFmtId="0" fontId="0" fillId="5" borderId="9" xfId="0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0" fillId="6" borderId="10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9" xfId="0" applyFill="1" applyBorder="1" applyProtection="1">
      <protection locked="0"/>
    </xf>
    <xf numFmtId="0" fontId="3" fillId="4" borderId="0" xfId="0" applyFont="1" applyFill="1"/>
    <xf numFmtId="0" fontId="0" fillId="6" borderId="7" xfId="0" applyFill="1" applyBorder="1" applyProtection="1"/>
    <xf numFmtId="0" fontId="6" fillId="6" borderId="11" xfId="0" applyFont="1" applyFill="1" applyBorder="1" applyProtection="1"/>
    <xf numFmtId="17" fontId="6" fillId="6" borderId="0" xfId="0" quotePrefix="1" applyNumberFormat="1" applyFont="1" applyFill="1" applyBorder="1" applyProtection="1"/>
    <xf numFmtId="0" fontId="0" fillId="6" borderId="0" xfId="0" applyFill="1" applyBorder="1" applyProtection="1"/>
    <xf numFmtId="0" fontId="6" fillId="6" borderId="0" xfId="0" applyFont="1" applyFill="1" applyBorder="1" applyProtection="1"/>
    <xf numFmtId="0" fontId="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right"/>
    </xf>
    <xf numFmtId="0" fontId="0" fillId="6" borderId="12" xfId="0" applyFill="1" applyBorder="1" applyProtection="1"/>
    <xf numFmtId="49" fontId="4" fillId="3" borderId="11" xfId="0" quotePrefix="1" applyNumberFormat="1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12" xfId="0" applyFill="1" applyBorder="1"/>
    <xf numFmtId="0" fontId="4" fillId="3" borderId="11" xfId="0" applyFont="1" applyFill="1" applyBorder="1"/>
    <xf numFmtId="0" fontId="0" fillId="3" borderId="11" xfId="0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7" fillId="3" borderId="0" xfId="0" applyFont="1" applyFill="1" applyBorder="1"/>
    <xf numFmtId="49" fontId="4" fillId="3" borderId="11" xfId="0" applyNumberFormat="1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12" xfId="0" applyFont="1" applyFill="1" applyBorder="1"/>
    <xf numFmtId="0" fontId="4" fillId="3" borderId="11" xfId="0" applyFont="1" applyFill="1" applyBorder="1" applyAlignment="1">
      <alignment horizontal="left"/>
    </xf>
    <xf numFmtId="0" fontId="0" fillId="9" borderId="8" xfId="0" applyFill="1" applyBorder="1"/>
    <xf numFmtId="0" fontId="0" fillId="9" borderId="9" xfId="0" applyFill="1" applyBorder="1"/>
    <xf numFmtId="0" fontId="0" fillId="9" borderId="9" xfId="0" applyFill="1" applyBorder="1" applyAlignment="1">
      <alignment horizontal="right"/>
    </xf>
    <xf numFmtId="0" fontId="0" fillId="9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6" borderId="17" xfId="0" applyFill="1" applyBorder="1"/>
    <xf numFmtId="0" fontId="0" fillId="6" borderId="18" xfId="0" applyFill="1" applyBorder="1"/>
    <xf numFmtId="0" fontId="6" fillId="6" borderId="18" xfId="0" applyFont="1" applyFill="1" applyBorder="1" applyAlignment="1">
      <alignment horizontal="right"/>
    </xf>
    <xf numFmtId="0" fontId="0" fillId="6" borderId="18" xfId="0" applyFill="1" applyBorder="1" applyAlignment="1">
      <alignment horizontal="right"/>
    </xf>
    <xf numFmtId="0" fontId="0" fillId="6" borderId="19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right"/>
    </xf>
    <xf numFmtId="0" fontId="0" fillId="3" borderId="10" xfId="0" applyFill="1" applyBorder="1"/>
    <xf numFmtId="0" fontId="0" fillId="6" borderId="20" xfId="0" applyFill="1" applyBorder="1"/>
    <xf numFmtId="0" fontId="0" fillId="6" borderId="21" xfId="0" applyFill="1" applyBorder="1"/>
    <xf numFmtId="170" fontId="6" fillId="6" borderId="6" xfId="0" applyNumberFormat="1" applyFont="1" applyFill="1" applyBorder="1" applyAlignment="1" applyProtection="1">
      <alignment horizontal="left"/>
    </xf>
    <xf numFmtId="0" fontId="2" fillId="6" borderId="7" xfId="0" applyFont="1" applyFill="1" applyBorder="1" applyProtection="1"/>
    <xf numFmtId="0" fontId="10" fillId="0" borderId="0" xfId="0" applyFont="1"/>
    <xf numFmtId="0" fontId="9" fillId="6" borderId="4" xfId="0" applyFont="1" applyFill="1" applyBorder="1" applyProtection="1"/>
    <xf numFmtId="169" fontId="6" fillId="6" borderId="6" xfId="0" quotePrefix="1" applyNumberFormat="1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left"/>
    </xf>
    <xf numFmtId="168" fontId="10" fillId="0" borderId="0" xfId="0" applyNumberFormat="1" applyFont="1" applyFill="1" applyBorder="1" applyProtection="1"/>
    <xf numFmtId="0" fontId="10" fillId="6" borderId="9" xfId="0" applyFont="1" applyFill="1" applyBorder="1"/>
    <xf numFmtId="0" fontId="10" fillId="7" borderId="0" xfId="0" applyFont="1" applyFill="1" applyBorder="1"/>
    <xf numFmtId="0" fontId="10" fillId="4" borderId="0" xfId="0" applyFont="1" applyFill="1"/>
    <xf numFmtId="0" fontId="10" fillId="3" borderId="0" xfId="0" applyFont="1" applyFill="1" applyBorder="1"/>
    <xf numFmtId="0" fontId="10" fillId="9" borderId="9" xfId="0" applyFont="1" applyFill="1" applyBorder="1"/>
    <xf numFmtId="0" fontId="10" fillId="6" borderId="18" xfId="0" applyFont="1" applyFill="1" applyBorder="1"/>
    <xf numFmtId="166" fontId="0" fillId="0" borderId="0" xfId="0" applyNumberFormat="1" applyFill="1" applyBorder="1" applyAlignment="1" applyProtection="1">
      <alignment horizontal="center"/>
      <protection locked="0"/>
    </xf>
    <xf numFmtId="0" fontId="9" fillId="6" borderId="7" xfId="0" applyFont="1" applyFill="1" applyBorder="1" applyProtection="1"/>
    <xf numFmtId="166" fontId="0" fillId="0" borderId="11" xfId="0" applyNumberFormat="1" applyFill="1" applyBorder="1" applyProtection="1">
      <protection locked="0"/>
    </xf>
    <xf numFmtId="166" fontId="0" fillId="0" borderId="11" xfId="0" applyNumberFormat="1" applyFill="1" applyBorder="1" applyAlignment="1" applyProtection="1">
      <alignment horizontal="right"/>
      <protection locked="0"/>
    </xf>
    <xf numFmtId="165" fontId="7" fillId="6" borderId="10" xfId="0" applyNumberFormat="1" applyFont="1" applyFill="1" applyBorder="1" applyAlignment="1">
      <alignment horizontal="right"/>
    </xf>
    <xf numFmtId="0" fontId="6" fillId="6" borderId="13" xfId="0" applyFont="1" applyFill="1" applyBorder="1" applyAlignment="1" applyProtection="1">
      <alignment horizontal="left"/>
    </xf>
    <xf numFmtId="165" fontId="0" fillId="0" borderId="11" xfId="0" applyNumberFormat="1" applyFill="1" applyBorder="1"/>
    <xf numFmtId="9" fontId="6" fillId="6" borderId="5" xfId="0" applyNumberFormat="1" applyFont="1" applyFill="1" applyBorder="1" applyProtection="1"/>
    <xf numFmtId="166" fontId="0" fillId="0" borderId="0" xfId="0" applyNumberFormat="1" applyFill="1" applyBorder="1" applyAlignment="1" applyProtection="1">
      <alignment horizontal="right"/>
    </xf>
    <xf numFmtId="170" fontId="6" fillId="6" borderId="6" xfId="0" applyNumberFormat="1" applyFont="1" applyFill="1" applyBorder="1" applyAlignment="1" applyProtection="1">
      <alignment horizontal="center"/>
    </xf>
    <xf numFmtId="0" fontId="0" fillId="6" borderId="9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165" fontId="7" fillId="6" borderId="9" xfId="0" applyNumberFormat="1" applyFont="1" applyFill="1" applyBorder="1" applyAlignment="1">
      <alignment horizontal="right"/>
    </xf>
    <xf numFmtId="171" fontId="0" fillId="0" borderId="11" xfId="0" applyNumberFormat="1" applyBorder="1"/>
    <xf numFmtId="169" fontId="6" fillId="6" borderId="5" xfId="0" quotePrefix="1" applyNumberFormat="1" applyFont="1" applyFill="1" applyBorder="1" applyAlignment="1" applyProtection="1">
      <alignment horizontal="center"/>
    </xf>
    <xf numFmtId="0" fontId="9" fillId="0" borderId="12" xfId="0" applyFont="1" applyBorder="1" applyAlignment="1">
      <alignment horizontal="center"/>
    </xf>
    <xf numFmtId="0" fontId="0" fillId="0" borderId="22" xfId="0" applyFill="1" applyBorder="1" applyProtection="1">
      <protection locked="0"/>
    </xf>
    <xf numFmtId="14" fontId="0" fillId="0" borderId="22" xfId="0" applyNumberForma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8" borderId="0" xfId="0" applyFont="1" applyFill="1" applyBorder="1" applyAlignment="1">
      <alignment horizontal="left"/>
    </xf>
    <xf numFmtId="1" fontId="9" fillId="10" borderId="0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>
      <alignment horizontal="left"/>
    </xf>
    <xf numFmtId="9" fontId="12" fillId="6" borderId="7" xfId="0" applyNumberFormat="1" applyFont="1" applyFill="1" applyBorder="1" applyProtection="1"/>
    <xf numFmtId="0" fontId="14" fillId="4" borderId="11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9" fontId="14" fillId="4" borderId="8" xfId="15" applyFont="1" applyFill="1" applyBorder="1" applyAlignment="1">
      <alignment horizontal="center" wrapText="1"/>
    </xf>
    <xf numFmtId="0" fontId="3" fillId="11" borderId="0" xfId="2" applyFill="1" applyProtection="1"/>
    <xf numFmtId="0" fontId="4" fillId="11" borderId="0" xfId="2" applyFont="1" applyFill="1" applyAlignment="1" applyProtection="1"/>
    <xf numFmtId="0" fontId="4" fillId="11" borderId="0" xfId="2" applyFont="1" applyFill="1" applyAlignment="1" applyProtection="1">
      <alignment horizontal="right"/>
    </xf>
    <xf numFmtId="0" fontId="4" fillId="11" borderId="1" xfId="2" applyFont="1" applyFill="1" applyBorder="1" applyProtection="1"/>
    <xf numFmtId="0" fontId="4" fillId="11" borderId="0" xfId="2" applyFont="1" applyFill="1" applyBorder="1" applyProtection="1"/>
    <xf numFmtId="0" fontId="3" fillId="11" borderId="0" xfId="2" applyFont="1" applyFill="1" applyBorder="1" applyAlignment="1" applyProtection="1">
      <alignment horizontal="center"/>
    </xf>
    <xf numFmtId="20" fontId="3" fillId="11" borderId="0" xfId="2" applyNumberFormat="1" applyFill="1" applyBorder="1" applyProtection="1"/>
    <xf numFmtId="164" fontId="4" fillId="11" borderId="0" xfId="2" applyNumberFormat="1" applyFont="1" applyFill="1" applyBorder="1" applyProtection="1"/>
    <xf numFmtId="0" fontId="4" fillId="11" borderId="5" xfId="2" applyFont="1" applyFill="1" applyBorder="1" applyProtection="1"/>
    <xf numFmtId="0" fontId="3" fillId="11" borderId="6" xfId="2" applyFill="1" applyBorder="1" applyProtection="1"/>
    <xf numFmtId="0" fontId="4" fillId="11" borderId="6" xfId="2" applyFont="1" applyFill="1" applyBorder="1" applyAlignment="1" applyProtection="1">
      <alignment horizontal="center"/>
    </xf>
    <xf numFmtId="0" fontId="3" fillId="11" borderId="8" xfId="2" applyFill="1" applyBorder="1" applyProtection="1"/>
    <xf numFmtId="0" fontId="3" fillId="11" borderId="9" xfId="2" applyFill="1" applyBorder="1" applyProtection="1"/>
    <xf numFmtId="0" fontId="3" fillId="11" borderId="2" xfId="2" applyFill="1" applyBorder="1" applyProtection="1"/>
    <xf numFmtId="0" fontId="3" fillId="11" borderId="3" xfId="2" applyFill="1" applyBorder="1" applyProtection="1"/>
    <xf numFmtId="0" fontId="5" fillId="11" borderId="9" xfId="2" applyFont="1" applyFill="1" applyBorder="1" applyAlignment="1" applyProtection="1">
      <alignment horizontal="center"/>
    </xf>
    <xf numFmtId="0" fontId="3" fillId="11" borderId="10" xfId="2" applyFill="1" applyBorder="1" applyAlignment="1" applyProtection="1">
      <alignment horizontal="center"/>
    </xf>
    <xf numFmtId="9" fontId="3" fillId="11" borderId="1" xfId="15" applyFont="1" applyFill="1" applyBorder="1" applyAlignment="1" applyProtection="1">
      <alignment horizontal="center"/>
      <protection locked="0"/>
    </xf>
    <xf numFmtId="0" fontId="3" fillId="11" borderId="2" xfId="2" applyFill="1" applyBorder="1" applyAlignment="1" applyProtection="1">
      <alignment horizontal="left"/>
    </xf>
    <xf numFmtId="0" fontId="3" fillId="11" borderId="3" xfId="2" applyFill="1" applyBorder="1" applyAlignment="1" applyProtection="1">
      <alignment horizontal="left"/>
    </xf>
    <xf numFmtId="1" fontId="3" fillId="0" borderId="1" xfId="15" applyNumberFormat="1" applyFont="1" applyFill="1" applyBorder="1" applyAlignment="1" applyProtection="1">
      <alignment horizontal="center"/>
      <protection locked="0"/>
    </xf>
    <xf numFmtId="0" fontId="4" fillId="11" borderId="1" xfId="2" applyFont="1" applyFill="1" applyBorder="1" applyAlignment="1" applyProtection="1">
      <alignment horizontal="center"/>
    </xf>
    <xf numFmtId="20" fontId="0" fillId="0" borderId="1" xfId="0" applyNumberFormat="1" applyFill="1" applyBorder="1" applyAlignment="1" applyProtection="1">
      <alignment horizontal="center"/>
      <protection locked="0"/>
    </xf>
    <xf numFmtId="164" fontId="4" fillId="0" borderId="1" xfId="2" applyNumberFormat="1" applyFont="1" applyFill="1" applyBorder="1" applyAlignment="1" applyProtection="1">
      <alignment horizontal="center"/>
    </xf>
    <xf numFmtId="0" fontId="4" fillId="0" borderId="1" xfId="2" applyFont="1" applyFill="1" applyBorder="1" applyAlignment="1" applyProtection="1">
      <alignment horizontal="center" vertical="center"/>
      <protection locked="0"/>
    </xf>
    <xf numFmtId="164" fontId="3" fillId="0" borderId="1" xfId="2" applyNumberFormat="1" applyFill="1" applyBorder="1" applyAlignment="1" applyProtection="1">
      <alignment horizontal="center"/>
      <protection locked="0"/>
    </xf>
    <xf numFmtId="165" fontId="3" fillId="11" borderId="1" xfId="2" applyNumberFormat="1" applyFill="1" applyBorder="1" applyAlignment="1" applyProtection="1">
      <alignment horizontal="center"/>
    </xf>
    <xf numFmtId="1" fontId="4" fillId="0" borderId="1" xfId="2" applyNumberFormat="1" applyFont="1" applyFill="1" applyBorder="1" applyAlignment="1" applyProtection="1">
      <alignment horizontal="center"/>
      <protection locked="0"/>
    </xf>
    <xf numFmtId="0" fontId="0" fillId="12" borderId="9" xfId="0" applyFill="1" applyBorder="1"/>
    <xf numFmtId="166" fontId="0" fillId="12" borderId="0" xfId="0" applyNumberFormat="1" applyFill="1" applyBorder="1" applyAlignment="1">
      <alignment horizontal="right"/>
    </xf>
    <xf numFmtId="0" fontId="3" fillId="11" borderId="1" xfId="2" applyFill="1" applyBorder="1" applyAlignment="1" applyProtection="1">
      <alignment horizontal="left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Alignment="1" applyProtection="1">
      <alignment horizontal="center"/>
      <protection locked="0"/>
    </xf>
    <xf numFmtId="170" fontId="3" fillId="0" borderId="2" xfId="2" applyNumberFormat="1" applyFont="1" applyFill="1" applyBorder="1" applyAlignment="1" applyProtection="1">
      <alignment horizontal="center"/>
      <protection locked="0"/>
    </xf>
    <xf numFmtId="170" fontId="3" fillId="0" borderId="3" xfId="2" applyNumberFormat="1" applyFont="1" applyFill="1" applyBorder="1" applyAlignment="1" applyProtection="1">
      <alignment horizontal="center"/>
      <protection locked="0"/>
    </xf>
    <xf numFmtId="170" fontId="3" fillId="0" borderId="4" xfId="2" applyNumberFormat="1" applyFont="1" applyFill="1" applyBorder="1" applyAlignment="1" applyProtection="1">
      <alignment horizontal="center"/>
      <protection locked="0"/>
    </xf>
    <xf numFmtId="0" fontId="4" fillId="11" borderId="5" xfId="2" applyFont="1" applyFill="1" applyBorder="1" applyAlignment="1" applyProtection="1">
      <alignment horizontal="center"/>
    </xf>
    <xf numFmtId="0" fontId="4" fillId="11" borderId="7" xfId="2" applyFont="1" applyFill="1" applyBorder="1" applyAlignment="1" applyProtection="1">
      <alignment horizontal="center"/>
    </xf>
    <xf numFmtId="0" fontId="5" fillId="11" borderId="2" xfId="2" applyFont="1" applyFill="1" applyBorder="1" applyAlignment="1" applyProtection="1">
      <alignment horizontal="center"/>
    </xf>
    <xf numFmtId="0" fontId="5" fillId="11" borderId="4" xfId="2" applyFont="1" applyFill="1" applyBorder="1" applyAlignment="1" applyProtection="1">
      <alignment horizontal="center"/>
    </xf>
    <xf numFmtId="167" fontId="8" fillId="6" borderId="18" xfId="3" applyNumberFormat="1" applyFont="1" applyFill="1" applyBorder="1" applyAlignment="1">
      <alignment horizontal="center"/>
    </xf>
    <xf numFmtId="0" fontId="0" fillId="4" borderId="9" xfId="0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8" xfId="0" quotePrefix="1" applyFont="1" applyFill="1" applyBorder="1" applyAlignment="1">
      <alignment horizontal="left"/>
    </xf>
    <xf numFmtId="0" fontId="3" fillId="3" borderId="9" xfId="0" quotePrefix="1" applyFont="1" applyFill="1" applyBorder="1" applyAlignment="1">
      <alignment horizontal="left"/>
    </xf>
    <xf numFmtId="9" fontId="0" fillId="4" borderId="3" xfId="0" applyNumberFormat="1" applyFill="1" applyBorder="1" applyAlignment="1" applyProtection="1">
      <alignment horizontal="center"/>
      <protection locked="0"/>
    </xf>
    <xf numFmtId="167" fontId="1" fillId="3" borderId="9" xfId="1" applyNumberFormat="1" applyFill="1" applyBorder="1" applyAlignment="1">
      <alignment horizontal="center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3" fillId="3" borderId="11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center"/>
      <protection locked="0"/>
    </xf>
    <xf numFmtId="167" fontId="1" fillId="3" borderId="0" xfId="1" applyNumberFormat="1" applyFill="1" applyBorder="1" applyAlignment="1">
      <alignment horizontal="center"/>
    </xf>
    <xf numFmtId="0" fontId="3" fillId="3" borderId="11" xfId="0" quotePrefix="1" applyFont="1" applyFill="1" applyBorder="1" applyAlignment="1">
      <alignment horizontal="left"/>
    </xf>
    <xf numFmtId="0" fontId="3" fillId="3" borderId="0" xfId="0" quotePrefix="1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wrapText="1"/>
    </xf>
    <xf numFmtId="0" fontId="14" fillId="4" borderId="23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13" fillId="4" borderId="8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wrapText="1"/>
    </xf>
  </cellXfs>
  <cellStyles count="16">
    <cellStyle name="20 % - Markeringsfarve2" xfId="1" builtinId="34"/>
    <cellStyle name="Normal" xfId="0" builtinId="0"/>
    <cellStyle name="Normal 2" xfId="2"/>
    <cellStyle name="Normal 27" xfId="3"/>
    <cellStyle name="Normal 28" xfId="4"/>
    <cellStyle name="Normal 29" xfId="5"/>
    <cellStyle name="Normal 30" xfId="6"/>
    <cellStyle name="Normal 31" xfId="7"/>
    <cellStyle name="Normal 32" xfId="8"/>
    <cellStyle name="Normal 33" xfId="9"/>
    <cellStyle name="Normal 34" xfId="10"/>
    <cellStyle name="Normal 35" xfId="11"/>
    <cellStyle name="Normal 36" xfId="12"/>
    <cellStyle name="Normal 37" xfId="13"/>
    <cellStyle name="Normal 38" xfId="14"/>
    <cellStyle name="Procent" xfId="15" builtinId="5"/>
  </cellStyles>
  <dxfs count="2500"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23</xdr:row>
      <xdr:rowOff>28575</xdr:rowOff>
    </xdr:from>
    <xdr:to>
      <xdr:col>11</xdr:col>
      <xdr:colOff>400050</xdr:colOff>
      <xdr:row>39</xdr:row>
      <xdr:rowOff>76200</xdr:rowOff>
    </xdr:to>
    <xdr:sp macro="" textlink="">
      <xdr:nvSpPr>
        <xdr:cNvPr id="2" name="Tekstboks 1"/>
        <xdr:cNvSpPr txBox="1"/>
      </xdr:nvSpPr>
      <xdr:spPr>
        <a:xfrm>
          <a:off x="4686300" y="3438525"/>
          <a:ext cx="3305175" cy="26384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marL="0" indent="0"/>
          <a:r>
            <a:rPr lang="da-DK" sz="1400" b="1">
              <a:solidFill>
                <a:schemeClr val="bg1"/>
              </a:solidFill>
              <a:latin typeface="+mn-lt"/>
              <a:ea typeface="+mn-ea"/>
              <a:cs typeface="+mn-cs"/>
            </a:rPr>
            <a:t>Specielt for deltidsansatte</a:t>
          </a:r>
          <a:r>
            <a:rPr lang="da-DK" sz="1100" b="1">
              <a:solidFill>
                <a:schemeClr val="bg1"/>
              </a:solidFill>
              <a:latin typeface="+mn-lt"/>
              <a:ea typeface="+mn-ea"/>
              <a:cs typeface="+mn-cs"/>
            </a:rPr>
            <a:t/>
          </a:r>
          <a:br>
            <a:rPr lang="da-DK" sz="1100" b="1">
              <a:solidFill>
                <a:schemeClr val="bg1"/>
              </a:solidFill>
              <a:latin typeface="+mn-lt"/>
              <a:ea typeface="+mn-ea"/>
              <a:cs typeface="+mn-cs"/>
            </a:rPr>
          </a:br>
          <a:endParaRPr lang="da-DK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  <a:t>Hvis du arbejder mindre end 5 dage om ugen, skal du naturligvis kun angive timetal for de dage du arbejder.</a:t>
          </a:r>
          <a:b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</a:br>
          <a:endParaRPr lang="da-DK" sz="1100" b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  <a:t>Hvis du fx normalt holder fri om onsdagen, men en uge hellere vil holde fri om tirsdagen, skal du gøre følgende i skemaet: </a:t>
          </a:r>
          <a:b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  <a:t/>
          </a:r>
          <a:b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  <a:t>Undlad at skrive tidspunkter for tirsdag, men skriv i stedet dine tidspunkter for onsdag.</a:t>
          </a:r>
        </a:p>
        <a:p>
          <a:pPr marL="0" indent="0"/>
          <a: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  <a:t>Skriv derpå </a:t>
          </a:r>
          <a:r>
            <a:rPr lang="da-DK" sz="1100" b="1" i="1">
              <a:solidFill>
                <a:schemeClr val="bg1"/>
              </a:solidFill>
              <a:latin typeface="+mn-lt"/>
              <a:ea typeface="+mn-ea"/>
              <a:cs typeface="+mn-cs"/>
            </a:rPr>
            <a:t>Ti </a:t>
          </a:r>
          <a:r>
            <a:rPr lang="da-DK" sz="1100" b="1" i="0">
              <a:solidFill>
                <a:schemeClr val="bg1"/>
              </a:solidFill>
              <a:latin typeface="+mn-lt"/>
              <a:ea typeface="+mn-ea"/>
              <a:cs typeface="+mn-cs"/>
            </a:rPr>
            <a:t>i </a:t>
          </a:r>
          <a: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  <a:t>kolonnen </a:t>
          </a:r>
          <a:r>
            <a:rPr lang="da-DK" sz="1100" b="1" i="1">
              <a:solidFill>
                <a:schemeClr val="bg1"/>
              </a:solidFill>
              <a:latin typeface="+mn-lt"/>
              <a:ea typeface="+mn-ea"/>
              <a:cs typeface="+mn-cs"/>
            </a:rPr>
            <a:t>Ombyt med </a:t>
          </a:r>
          <a: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  <a:t>ud for </a:t>
          </a:r>
          <a:r>
            <a:rPr lang="da-DK" sz="1100" b="1" i="1">
              <a:solidFill>
                <a:schemeClr val="bg1"/>
              </a:solidFill>
              <a:latin typeface="+mn-lt"/>
              <a:ea typeface="+mn-ea"/>
              <a:cs typeface="+mn-cs"/>
            </a:rPr>
            <a:t>On</a:t>
          </a:r>
          <a: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  <a:t> (eller vælg </a:t>
          </a:r>
          <a:r>
            <a:rPr lang="da-DK" sz="1100" b="1" i="1">
              <a:solidFill>
                <a:schemeClr val="bg1"/>
              </a:solidFill>
              <a:latin typeface="+mn-lt"/>
              <a:ea typeface="+mn-ea"/>
              <a:cs typeface="+mn-cs"/>
            </a:rPr>
            <a:t>Ti </a:t>
          </a:r>
          <a:r>
            <a:rPr lang="da-DK" sz="1100" b="0">
              <a:solidFill>
                <a:schemeClr val="bg1"/>
              </a:solidFill>
              <a:latin typeface="+mn-lt"/>
              <a:ea typeface="+mn-ea"/>
              <a:cs typeface="+mn-cs"/>
            </a:rPr>
            <a:t>i listen, der fremkommer, når du klikker i den pågældende celle)</a:t>
          </a:r>
        </a:p>
        <a:p>
          <a:pPr marL="0" indent="0"/>
          <a:endParaRPr lang="da-DK" sz="11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133350</xdr:colOff>
      <xdr:row>23</xdr:row>
      <xdr:rowOff>19051</xdr:rowOff>
    </xdr:from>
    <xdr:to>
      <xdr:col>6</xdr:col>
      <xdr:colOff>619125</xdr:colOff>
      <xdr:row>57</xdr:row>
      <xdr:rowOff>9525</xdr:rowOff>
    </xdr:to>
    <xdr:sp macro="" textlink="">
      <xdr:nvSpPr>
        <xdr:cNvPr id="4" name="Tekstboks 3"/>
        <xdr:cNvSpPr txBox="1"/>
      </xdr:nvSpPr>
      <xdr:spPr>
        <a:xfrm>
          <a:off x="133350" y="3429001"/>
          <a:ext cx="4352925" cy="5495924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da-DK" sz="1400" b="1">
              <a:solidFill>
                <a:schemeClr val="bg1"/>
              </a:solidFill>
              <a:latin typeface="+mn-lt"/>
              <a:ea typeface="+mn-ea"/>
              <a:cs typeface="+mn-cs"/>
            </a:rPr>
            <a:t>Vejledning</a:t>
          </a:r>
          <a:r>
            <a:rPr lang="da-DK" sz="1100" b="1">
              <a:solidFill>
                <a:schemeClr val="bg1"/>
              </a:solidFill>
              <a:latin typeface="+mn-lt"/>
              <a:ea typeface="+mn-ea"/>
              <a:cs typeface="+mn-cs"/>
            </a:rPr>
            <a:t/>
          </a:r>
          <a:br>
            <a:rPr lang="da-DK" sz="1100" b="1">
              <a:solidFill>
                <a:schemeClr val="bg1"/>
              </a:solidFill>
              <a:latin typeface="+mn-lt"/>
              <a:ea typeface="+mn-ea"/>
              <a:cs typeface="+mn-cs"/>
            </a:rPr>
          </a:br>
          <a:endParaRPr lang="da-DK" sz="11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1. Vælg årstal i celle B2. Alle måneder og ugenumre opdateres automatisk i </a:t>
          </a:r>
          <a:r>
            <a:rPr lang="da-DK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i timeberegningsskemaerne</a:t>
          </a: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. </a:t>
          </a:r>
          <a:b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Hvis ugenummeret ikke passer et bestemt år justeres tallet i celle </a:t>
          </a:r>
          <a:r>
            <a:rPr lang="da-DK" sz="1100" b="1" i="1">
              <a:solidFill>
                <a:schemeClr val="bg1"/>
              </a:solidFill>
              <a:latin typeface="+mn-lt"/>
              <a:ea typeface="+mn-ea"/>
              <a:cs typeface="+mn-cs"/>
            </a:rPr>
            <a:t>I1</a:t>
          </a: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/>
          </a:r>
          <a:b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2. Udfyld/ret oplysningerne i de hvide felter herover. </a:t>
          </a:r>
          <a:b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Cpr.nr. skal udfyldes således: xxxxxxxxxx. </a:t>
          </a:r>
          <a:b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Excel sætter bindestreg og mellemrum.</a:t>
          </a:r>
        </a:p>
        <a:p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Timetal angives på formen xx:xx</a:t>
          </a:r>
          <a:r>
            <a:rPr lang="da-DK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  - også i timeberegningsskemaerne.</a:t>
          </a:r>
          <a:endParaRPr lang="da-DK" sz="11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/>
          </a:r>
          <a:b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3. Når du har indtastet baggrundsoplysninger vælges fanebladet for den aktuelle måned (nederst i regnearket).</a:t>
          </a:r>
        </a:p>
        <a:p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/>
          </a:r>
          <a:b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4. Angiv start- og sluttidspunkt for de enkelte arbejdsdage </a:t>
          </a:r>
          <a:b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(brug evt. </a:t>
          </a:r>
          <a:r>
            <a:rPr lang="da-DK" sz="1100" b="1">
              <a:solidFill>
                <a:schemeClr val="bg1"/>
              </a:solidFill>
              <a:latin typeface="+mn-lt"/>
              <a:ea typeface="+mn-ea"/>
              <a:cs typeface="+mn-cs"/>
            </a:rPr>
            <a:t>&lt;ctrl&gt; &lt;shift&gt; &lt;.&gt; </a:t>
          </a: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for indsættelse af aktuelt klokkeslæt.</a:t>
          </a:r>
          <a:b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endParaRPr lang="da-DK" sz="11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5. Når der holdes pause, som ikke er betalt af arbejdsgiver indtastes nyt start- og sluttidspunkt.  (Der er kun plads i skemaet til én pause pr dag)</a:t>
          </a:r>
        </a:p>
        <a:p>
          <a:endParaRPr lang="da-DK" sz="11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6. Ved hele fraværsdage angives årsag til fravær (vælges fra liste). Dernæst sørger regnearket for at ajourføre timeregnskabet.</a:t>
          </a:r>
        </a:p>
        <a:p>
          <a:endParaRPr lang="da-DK" sz="11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7. Dagssaldo opgøres som forskellen mellem timetal let, der</a:t>
          </a:r>
          <a:r>
            <a:rPr lang="da-DK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 er </a:t>
          </a: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angivet under baggrundsoplysninger og det faktiske timetal for den enkelte dag. </a:t>
          </a:r>
          <a:b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OBS: Hvis din ugentlige arbejdstid ændres skal du påbegynde et nyt arbejdstidsskema og  overføre dine timetotaler  til celle </a:t>
          </a:r>
          <a:r>
            <a:rPr lang="da-DK" sz="1100" b="1">
              <a:solidFill>
                <a:schemeClr val="bg1"/>
              </a:solidFill>
              <a:latin typeface="+mn-lt"/>
              <a:ea typeface="+mn-ea"/>
              <a:cs typeface="+mn-cs"/>
            </a:rPr>
            <a:t>E10</a:t>
          </a: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 eller </a:t>
          </a:r>
          <a:r>
            <a:rPr lang="da-DK" sz="1100" b="1">
              <a:solidFill>
                <a:schemeClr val="bg1"/>
              </a:solidFill>
              <a:latin typeface="+mn-lt"/>
              <a:ea typeface="+mn-ea"/>
              <a:cs typeface="+mn-cs"/>
            </a:rPr>
            <a:t>E11</a:t>
          </a:r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,</a:t>
          </a:r>
          <a:r>
            <a:rPr lang="da-DK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 og dine feriedage til  celle </a:t>
          </a:r>
          <a:r>
            <a:rPr lang="da-DK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E17</a:t>
          </a:r>
          <a:r>
            <a:rPr lang="da-DK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endParaRPr lang="da-DK" sz="11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bg1"/>
              </a:solidFill>
              <a:latin typeface="+mn-lt"/>
              <a:ea typeface="+mn-ea"/>
              <a:cs typeface="+mn-cs"/>
            </a:rPr>
            <a:t>8. Fraværskemaet på side 2. er primært til eget brug, samt evt. til din leder. </a:t>
          </a:r>
        </a:p>
        <a:p>
          <a:endParaRPr lang="da-DK" sz="11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endParaRPr lang="da-DK" sz="1100"/>
        </a:p>
      </xdr:txBody>
    </xdr:sp>
    <xdr:clientData/>
  </xdr:twoCellAnchor>
  <xdr:twoCellAnchor>
    <xdr:from>
      <xdr:col>7</xdr:col>
      <xdr:colOff>95250</xdr:colOff>
      <xdr:row>40</xdr:row>
      <xdr:rowOff>104775</xdr:rowOff>
    </xdr:from>
    <xdr:to>
      <xdr:col>11</xdr:col>
      <xdr:colOff>390525</xdr:colOff>
      <xdr:row>56</xdr:row>
      <xdr:rowOff>152400</xdr:rowOff>
    </xdr:to>
    <xdr:sp macro="" textlink="">
      <xdr:nvSpPr>
        <xdr:cNvPr id="5" name="Tekstboks 4"/>
        <xdr:cNvSpPr txBox="1"/>
      </xdr:nvSpPr>
      <xdr:spPr>
        <a:xfrm>
          <a:off x="4676775" y="6267450"/>
          <a:ext cx="3305175" cy="26384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="1">
              <a:solidFill>
                <a:schemeClr val="bg1"/>
              </a:solidFill>
              <a:latin typeface="+mn-lt"/>
              <a:ea typeface="+mn-ea"/>
              <a:cs typeface="+mn-cs"/>
            </a:rPr>
            <a:t>Specielt hvis du har overtid</a:t>
          </a:r>
        </a:p>
        <a:p>
          <a:pPr marL="0" indent="0"/>
          <a:endParaRPr lang="da-DK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Normal arbejdstid er fx fra 8:00 til 16:00, og</a:t>
          </a:r>
          <a:r>
            <a:rPr lang="da-DK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h</a:t>
          </a:r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vis du en dag arbejder fx fra 08:00 til kl. 18:00, kan du angive 08:00 i første </a:t>
          </a:r>
          <a:r>
            <a:rPr lang="da-DK" sz="1100" b="1" i="1">
              <a:solidFill>
                <a:schemeClr val="lt1"/>
              </a:solidFill>
              <a:latin typeface="+mn-lt"/>
              <a:ea typeface="+mn-ea"/>
              <a:cs typeface="+mn-cs"/>
            </a:rPr>
            <a:t>Start</a:t>
          </a:r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 og 18:00 i første </a:t>
          </a:r>
          <a:r>
            <a:rPr lang="da-DK" sz="1100" b="1" i="1">
              <a:solidFill>
                <a:schemeClr val="lt1"/>
              </a:solidFill>
              <a:latin typeface="+mn-lt"/>
              <a:ea typeface="+mn-ea"/>
              <a:cs typeface="+mn-cs"/>
            </a:rPr>
            <a:t>Slut</a:t>
          </a:r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, 16:00 i anden </a:t>
          </a:r>
          <a:r>
            <a:rPr lang="da-DK" sz="1100" b="1" i="1">
              <a:solidFill>
                <a:schemeClr val="lt1"/>
              </a:solidFill>
              <a:latin typeface="+mn-lt"/>
              <a:ea typeface="+mn-ea"/>
              <a:cs typeface="+mn-cs"/>
            </a:rPr>
            <a:t>Start</a:t>
          </a:r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 og 18:00 i </a:t>
          </a:r>
          <a:r>
            <a:rPr lang="da-DK" sz="1100" b="1" i="1">
              <a:solidFill>
                <a:schemeClr val="lt1"/>
              </a:solidFill>
              <a:latin typeface="+mn-lt"/>
              <a:ea typeface="+mn-ea"/>
              <a:cs typeface="+mn-cs"/>
            </a:rPr>
            <a:t>Slut+50%</a:t>
          </a:r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, og endelig 17:00 i tredje </a:t>
          </a:r>
          <a:r>
            <a:rPr lang="da-DK" sz="1100" b="1" i="1">
              <a:solidFill>
                <a:schemeClr val="lt1"/>
              </a:solidFill>
              <a:latin typeface="+mn-lt"/>
              <a:ea typeface="+mn-ea"/>
              <a:cs typeface="+mn-cs"/>
            </a:rPr>
            <a:t>Start</a:t>
          </a:r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 og 18:00 </a:t>
          </a:r>
          <a:r>
            <a:rPr lang="da-DK" sz="1100" b="1" i="1">
              <a:solidFill>
                <a:schemeClr val="lt1"/>
              </a:solidFill>
              <a:latin typeface="+mn-lt"/>
              <a:ea typeface="+mn-ea"/>
              <a:cs typeface="+mn-cs"/>
            </a:rPr>
            <a:t>i Slut+25%.</a:t>
          </a:r>
        </a:p>
        <a:p>
          <a:endParaRPr lang="da-DK" sz="1100" b="1" i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Herved opnår du et tillæg på 50% på timen fra 16:00 til 17:00 og 75% på timen fra 17:00 til 18:00.</a:t>
          </a:r>
        </a:p>
        <a:p>
          <a:endParaRPr lang="da-DK" sz="11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Hvis du har andre aftaler om overtid, skal % rettes i skemaet herover.</a:t>
          </a:r>
        </a:p>
        <a:p>
          <a:pPr marL="0" indent="0"/>
          <a:endParaRPr lang="da-DK" sz="11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lge\Lokale%20indstillinger\Temporary%20Internet%20Files\Content.Outlook\QM8U8163\Arbejdstidsregskab%20-%202010%20Ti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ggrundsoplysninger"/>
      <sheetName val="Januar"/>
      <sheetName val="Februar"/>
      <sheetName val="Marts"/>
      <sheetName val="April"/>
      <sheetName val="Maj"/>
      <sheetName val="Juni"/>
      <sheetName val="Juli"/>
      <sheetName val="August"/>
      <sheetName val="September "/>
      <sheetName val="Oktober"/>
      <sheetName val="November "/>
      <sheetName val="Decemb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C4" sqref="C4:G4"/>
    </sheetView>
  </sheetViews>
  <sheetFormatPr defaultRowHeight="12.75"/>
  <cols>
    <col min="1" max="1" width="4.42578125" style="113" customWidth="1"/>
    <col min="2" max="7" width="10.7109375" style="113" customWidth="1"/>
    <col min="8" max="8" width="21.85546875" style="113" bestFit="1" customWidth="1"/>
    <col min="9" max="9" width="5" style="113" customWidth="1"/>
    <col min="10" max="11" width="9.140625" style="113"/>
    <col min="12" max="12" width="10.140625" style="113" bestFit="1" customWidth="1"/>
    <col min="13" max="16384" width="9.140625" style="113"/>
  </cols>
  <sheetData>
    <row r="1" spans="2:9" ht="6" customHeight="1"/>
    <row r="2" spans="2:9">
      <c r="B2" s="137">
        <v>2012</v>
      </c>
      <c r="C2" s="114" t="s">
        <v>42</v>
      </c>
      <c r="D2" s="114"/>
      <c r="E2" s="114"/>
      <c r="G2" s="114"/>
      <c r="H2" s="115" t="s">
        <v>59</v>
      </c>
      <c r="I2" s="140">
        <v>0</v>
      </c>
    </row>
    <row r="3" spans="2:9" ht="6" customHeight="1"/>
    <row r="4" spans="2:9">
      <c r="B4" s="116" t="s">
        <v>0</v>
      </c>
      <c r="C4" s="144" t="s">
        <v>43</v>
      </c>
      <c r="D4" s="145"/>
      <c r="E4" s="145"/>
      <c r="F4" s="145"/>
      <c r="G4" s="146"/>
    </row>
    <row r="5" spans="2:9">
      <c r="B5" s="116" t="s">
        <v>1</v>
      </c>
      <c r="C5" s="147">
        <v>1111111111</v>
      </c>
      <c r="D5" s="148"/>
      <c r="E5" s="148"/>
      <c r="F5" s="148"/>
      <c r="G5" s="149"/>
    </row>
    <row r="6" spans="2:9" ht="6" customHeight="1">
      <c r="B6" s="117"/>
      <c r="C6" s="118"/>
      <c r="D6" s="118"/>
      <c r="E6" s="118"/>
      <c r="F6" s="118"/>
      <c r="G6" s="118"/>
    </row>
    <row r="7" spans="2:9">
      <c r="B7" s="134" t="s">
        <v>2</v>
      </c>
      <c r="C7" s="134" t="s">
        <v>3</v>
      </c>
      <c r="D7" s="134" t="s">
        <v>4</v>
      </c>
      <c r="E7" s="134" t="s">
        <v>5</v>
      </c>
      <c r="F7" s="134" t="s">
        <v>6</v>
      </c>
      <c r="G7" s="134" t="s">
        <v>7</v>
      </c>
    </row>
    <row r="8" spans="2:9" ht="15">
      <c r="B8" s="135">
        <v>0.29166666666666669</v>
      </c>
      <c r="C8" s="135">
        <v>0.33333333333333331</v>
      </c>
      <c r="D8" s="135">
        <v>0.33333333333333331</v>
      </c>
      <c r="E8" s="135">
        <v>0.33333333333333331</v>
      </c>
      <c r="F8" s="135">
        <v>0.25</v>
      </c>
      <c r="G8" s="136">
        <f>SUM(B8:F8)</f>
        <v>1.5416666666666665</v>
      </c>
    </row>
    <row r="9" spans="2:9" ht="6" customHeight="1">
      <c r="B9" s="119"/>
      <c r="C9" s="119"/>
      <c r="D9" s="119"/>
      <c r="E9" s="119"/>
      <c r="F9" s="119"/>
      <c r="G9" s="120"/>
    </row>
    <row r="10" spans="2:9">
      <c r="B10" s="121" t="s">
        <v>54</v>
      </c>
      <c r="C10" s="122"/>
      <c r="D10" s="123">
        <f>B2-1</f>
        <v>2011</v>
      </c>
      <c r="E10" s="138">
        <v>0</v>
      </c>
      <c r="F10" s="150" t="s">
        <v>8</v>
      </c>
      <c r="G10" s="151"/>
    </row>
    <row r="11" spans="2:9">
      <c r="B11" s="124" t="s">
        <v>9</v>
      </c>
      <c r="C11" s="125"/>
      <c r="D11" s="125"/>
      <c r="E11" s="138"/>
      <c r="F11" s="152" t="s">
        <v>10</v>
      </c>
      <c r="G11" s="153"/>
    </row>
    <row r="12" spans="2:9">
      <c r="B12" s="126" t="s">
        <v>11</v>
      </c>
      <c r="C12" s="127"/>
      <c r="D12" s="127"/>
      <c r="E12" s="139">
        <f>E10-E11</f>
        <v>0</v>
      </c>
      <c r="F12" s="128"/>
      <c r="G12" s="129"/>
    </row>
    <row r="14" spans="2:9">
      <c r="B14" s="143" t="s">
        <v>49</v>
      </c>
      <c r="C14" s="143"/>
      <c r="D14" s="143"/>
      <c r="E14" s="130">
        <v>0.5</v>
      </c>
    </row>
    <row r="15" spans="2:9">
      <c r="B15" s="143" t="s">
        <v>50</v>
      </c>
      <c r="C15" s="143"/>
      <c r="D15" s="143"/>
      <c r="E15" s="130">
        <v>0.25</v>
      </c>
    </row>
    <row r="17" spans="2:5">
      <c r="B17" s="131" t="s">
        <v>51</v>
      </c>
      <c r="C17" s="132"/>
      <c r="D17" s="132"/>
      <c r="E17" s="133">
        <v>0</v>
      </c>
    </row>
    <row r="18" spans="2:5">
      <c r="B18" s="131" t="s">
        <v>52</v>
      </c>
      <c r="C18" s="132"/>
      <c r="D18" s="132"/>
      <c r="E18" s="133">
        <v>25</v>
      </c>
    </row>
    <row r="19" spans="2:5">
      <c r="B19" s="131" t="s">
        <v>53</v>
      </c>
      <c r="C19" s="132"/>
      <c r="D19" s="132"/>
      <c r="E19" s="133">
        <v>5</v>
      </c>
    </row>
    <row r="22" spans="2:5">
      <c r="B22" s="131" t="s">
        <v>57</v>
      </c>
      <c r="C22" s="132"/>
      <c r="D22" s="132"/>
      <c r="E22" s="133">
        <v>2</v>
      </c>
    </row>
  </sheetData>
  <sheetProtection sheet="1" objects="1" scenarios="1" selectLockedCells="1"/>
  <mergeCells count="6">
    <mergeCell ref="B15:D15"/>
    <mergeCell ref="C4:G4"/>
    <mergeCell ref="C5:G5"/>
    <mergeCell ref="F10:G10"/>
    <mergeCell ref="F11:G11"/>
    <mergeCell ref="B14:D14"/>
  </mergeCells>
  <dataValidations xWindow="370" yWindow="507" count="4">
    <dataValidation type="time" operator="notBetween" allowBlank="1" showInputMessage="1" showErrorMessage="1" errorTitle="Angivelse af timetal" error="Angivelse af timetal skal ske som et helt timetal efterfulgt af kolon efterfulgt af et helt minuttal. _x000a_Fx. skrives 7½ time som 7:30. " promptTitle="Der skal ikke sættes minus foran" prompt="Der skal ikke sættes minus foran ved angivelse af en negativ fleksaldo. Der er taget højde herfor i de bagvedliggende beregninger." sqref="E11">
      <formula1>0.0000115740740740741</formula1>
      <formula2>0.0000231481481481481</formula2>
    </dataValidation>
    <dataValidation type="time" operator="notBetween" allowBlank="1" showInputMessage="1" showErrorMessage="1" errorTitle="Angivelse af timetal" error="Angivelse af timetal skal ske som et helt timetal efterfulgt af kolon efterfulgt af et helt minuttal. _x000a_Fx. skrives 7½ time som 7:30. " sqref="E10">
      <formula1>0.0000115740740740741</formula1>
      <formula2>0.0000231481481481481</formula2>
    </dataValidation>
    <dataValidation type="time" allowBlank="1" showInputMessage="1" showErrorMessage="1" errorTitle="Angivelse af timetal" error="Angivelse af timetal skal ske som et helt timetal efterfulgt af kolon efterfulgt af et helt minuttal. _x000a_Fx. skrives 7½ time som 7:30. " sqref="B8:F9">
      <formula1>0</formula1>
      <formula2>0.999305555555556</formula2>
    </dataValidation>
    <dataValidation type="list" allowBlank="1" showInputMessage="1" showErrorMessage="1" sqref="B2">
      <formula1>"2010,2011,2012,2013,2014,2015,2016,2017,2018,2019,2020"</formula1>
    </dataValidation>
  </dataValidations>
  <printOptions horizontalCentered="1"/>
  <pageMargins left="0.23622047244094491" right="0.23622047244094491" top="0.39370078740157483" bottom="0.59055118110236227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4" sqref="D4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Jan</v>
      </c>
      <c r="B1" s="69">
        <f>YEAR($B$4)</f>
        <v>2013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DATE(Baggrundsoplysninger!B2+1,1,1)</f>
        <v>39813</v>
      </c>
      <c r="C4" s="6" t="str">
        <f>LOOKUP(WEEKDAY(B4,2),{1,2,3,4,5,6,7},{"Ma","Ti","On","To","Fr","Lø","Sø"})</f>
        <v>Ti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 t="shared" ref="O4:O33" si="0">IF(AND(D4,E4&lt;&gt;""),(E4-D4),"")</f>
        <v/>
      </c>
      <c r="P4" s="8" t="str">
        <f t="shared" ref="P4:P33" si="1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33" si="2">IF(SUM(O4:R4)&gt;0,(SUM(N4:R4)),"")</f>
        <v/>
      </c>
      <c r="T4" s="9" t="str">
        <f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33" si="3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0.33333333333333331</v>
      </c>
      <c r="W4" s="10" t="str">
        <f t="shared" ref="W4:W33" si="4">IF(U4="","",(-V4+U4+0.0000001))</f>
        <v/>
      </c>
      <c r="X4" s="83">
        <f>IF(W4="",Dec!X35, Dec!X35+W4)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39814</v>
      </c>
      <c r="C5" s="6" t="str">
        <f>LOOKUP(WEEKDAY(B5,2),{1,2,3,4,5,6,7},{"Ma","Ti","On","To","Fr","Lø","Sø"})</f>
        <v>On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si="0"/>
        <v/>
      </c>
      <c r="P5" s="8" t="str">
        <f t="shared" si="1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2"/>
        <v/>
      </c>
      <c r="T5" s="9" t="str">
        <f t="shared" ref="T5:T35" si="5">IF(L5="","",IF(L5="Flexdag",0,IF(OR((L5="omsorgsdag-seniordag"),(L5="kursus"),(L5="ferie"),(L5="sygdom"),(L5="Barns 1. sygedag"),(L5="Barns 2. sygedag"),(L5="særlig feriedag"),(L5="helligdag")),V5)))</f>
        <v/>
      </c>
      <c r="U5" s="8" t="str">
        <f t="shared" si="3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0.33333333333333331</v>
      </c>
      <c r="W5" s="10" t="str">
        <f t="shared" si="4"/>
        <v/>
      </c>
      <c r="X5" s="83">
        <f t="shared" ref="X5:X33" si="6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7">B5+1</f>
        <v>39815</v>
      </c>
      <c r="C6" s="6" t="str">
        <f>LOOKUP(WEEKDAY(B6,2),{1,2,3,4,5,6,7},{"Ma","Ti","On","To","Fr","Lø","Sø"})</f>
        <v>To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0"/>
        <v/>
      </c>
      <c r="P6" s="8" t="str">
        <f t="shared" si="1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2"/>
        <v/>
      </c>
      <c r="T6" s="9" t="str">
        <f t="shared" si="5"/>
        <v/>
      </c>
      <c r="U6" s="8" t="str">
        <f t="shared" si="3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0.33333333333333331</v>
      </c>
      <c r="W6" s="10" t="str">
        <f t="shared" si="4"/>
        <v/>
      </c>
      <c r="X6" s="83">
        <f t="shared" si="6"/>
        <v>0</v>
      </c>
      <c r="Y6" s="103"/>
    </row>
    <row r="7" spans="1:25">
      <c r="A7" s="100" t="str">
        <f>IF(C7="Ma",WEEKNUM(B7,2)-Baggrundsoplysninger!$I$2,"")</f>
        <v/>
      </c>
      <c r="B7" s="70">
        <f t="shared" si="7"/>
        <v>39816</v>
      </c>
      <c r="C7" s="6" t="str">
        <f>LOOKUP(WEEKDAY(B7,2),{1,2,3,4,5,6,7},{"Ma","Ti","On","To","Fr","Lø","Sø"})</f>
        <v>Fr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0"/>
        <v/>
      </c>
      <c r="P7" s="8" t="str">
        <f t="shared" si="1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 t="shared" si="2"/>
        <v/>
      </c>
      <c r="T7" s="9" t="str">
        <f t="shared" si="5"/>
        <v/>
      </c>
      <c r="U7" s="8" t="str">
        <f t="shared" si="3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0.25</v>
      </c>
      <c r="W7" s="10" t="str">
        <f t="shared" si="4"/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39817</v>
      </c>
      <c r="C8" s="6" t="str">
        <f>LOOKUP(WEEKDAY(B8,2),{1,2,3,4,5,6,7},{"Ma","Ti","On","To","Fr","Lø","Sø"})</f>
        <v>Lø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 t="shared" si="0"/>
        <v/>
      </c>
      <c r="P8" s="8" t="str">
        <f t="shared" si="1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2"/>
        <v/>
      </c>
      <c r="T8" s="9" t="str">
        <f t="shared" si="5"/>
        <v/>
      </c>
      <c r="U8" s="8" t="str">
        <f t="shared" si="3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</v>
      </c>
      <c r="W8" s="10" t="str">
        <f t="shared" si="4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39818</v>
      </c>
      <c r="C9" s="6" t="str">
        <f>LOOKUP(WEEKDAY(B9,2),{1,2,3,4,5,6,7},{"Ma","Ti","On","To","Fr","Lø","Sø"})</f>
        <v>Sø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0"/>
        <v/>
      </c>
      <c r="P9" s="8" t="str">
        <f t="shared" si="1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2"/>
        <v/>
      </c>
      <c r="T9" s="9" t="str">
        <f t="shared" si="5"/>
        <v/>
      </c>
      <c r="U9" s="8" t="str">
        <f t="shared" si="3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</v>
      </c>
      <c r="W9" s="10" t="str">
        <f t="shared" si="4"/>
        <v/>
      </c>
      <c r="X9" s="83">
        <f t="shared" si="6"/>
        <v>0</v>
      </c>
      <c r="Y9" s="103"/>
    </row>
    <row r="10" spans="1:25">
      <c r="A10" s="100">
        <f>IF(C10="Ma",WEEKNUM(B10,2)-Baggrundsoplysninger!$I$2,"")</f>
        <v>2</v>
      </c>
      <c r="B10" s="70">
        <f t="shared" si="7"/>
        <v>39819</v>
      </c>
      <c r="C10" s="6" t="str">
        <f>LOOKUP(WEEKDAY(B10,2),{1,2,3,4,5,6,7},{"Ma","Ti","On","To","Fr","Lø","Sø"})</f>
        <v>Ma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0"/>
        <v/>
      </c>
      <c r="P10" s="8" t="str">
        <f t="shared" si="1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2"/>
        <v/>
      </c>
      <c r="T10" s="9" t="str">
        <f t="shared" si="5"/>
        <v/>
      </c>
      <c r="U10" s="8" t="str">
        <f t="shared" si="3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0.29166666666666669</v>
      </c>
      <c r="W10" s="10" t="str">
        <f t="shared" si="4"/>
        <v/>
      </c>
      <c r="X10" s="83">
        <f t="shared" si="6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7"/>
        <v>39820</v>
      </c>
      <c r="C11" s="6" t="str">
        <f>LOOKUP(WEEKDAY(B11,2),{1,2,3,4,5,6,7},{"Ma","Ti","On","To","Fr","Lø","Sø"})</f>
        <v>Ti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0"/>
        <v/>
      </c>
      <c r="P11" s="8" t="str">
        <f t="shared" si="1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2"/>
        <v/>
      </c>
      <c r="T11" s="9" t="str">
        <f t="shared" si="5"/>
        <v/>
      </c>
      <c r="U11" s="8" t="str">
        <f t="shared" si="3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0.33333333333333331</v>
      </c>
      <c r="W11" s="10" t="str">
        <f t="shared" si="4"/>
        <v/>
      </c>
      <c r="X11" s="83">
        <f t="shared" si="6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39821</v>
      </c>
      <c r="C12" s="6" t="str">
        <f>LOOKUP(WEEKDAY(B12,2),{1,2,3,4,5,6,7},{"Ma","Ti","On","To","Fr","Lø","Sø"})</f>
        <v>On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0"/>
        <v/>
      </c>
      <c r="P12" s="8" t="str">
        <f t="shared" si="1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2"/>
        <v/>
      </c>
      <c r="T12" s="9" t="str">
        <f t="shared" si="5"/>
        <v/>
      </c>
      <c r="U12" s="8" t="str">
        <f t="shared" si="3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0.33333333333333331</v>
      </c>
      <c r="W12" s="10" t="str">
        <f t="shared" si="4"/>
        <v/>
      </c>
      <c r="X12" s="83">
        <f t="shared" si="6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8">B12+1</f>
        <v>39822</v>
      </c>
      <c r="C13" s="6" t="str">
        <f>LOOKUP(WEEKDAY(B13,2),{1,2,3,4,5,6,7},{"Ma","Ti","On","To","Fr","Lø","Sø"})</f>
        <v>To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0"/>
        <v/>
      </c>
      <c r="P13" s="8" t="str">
        <f t="shared" si="1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2"/>
        <v/>
      </c>
      <c r="T13" s="9" t="str">
        <f t="shared" si="5"/>
        <v/>
      </c>
      <c r="U13" s="8" t="str">
        <f t="shared" si="3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0.33333333333333331</v>
      </c>
      <c r="W13" s="10" t="str">
        <f t="shared" si="4"/>
        <v/>
      </c>
      <c r="X13" s="83">
        <f t="shared" si="6"/>
        <v>0</v>
      </c>
      <c r="Y13" s="103"/>
    </row>
    <row r="14" spans="1:25">
      <c r="A14" s="100" t="str">
        <f>IF(C14="Ma",WEEKNUM(B14,2)-Baggrundsoplysninger!$I$2,"")</f>
        <v/>
      </c>
      <c r="B14" s="70">
        <f t="shared" si="8"/>
        <v>39823</v>
      </c>
      <c r="C14" s="6" t="str">
        <f>LOOKUP(WEEKDAY(B14,2),{1,2,3,4,5,6,7},{"Ma","Ti","On","To","Fr","Lø","Sø"})</f>
        <v>Fr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0"/>
        <v/>
      </c>
      <c r="P14" s="8" t="str">
        <f t="shared" si="1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2"/>
        <v/>
      </c>
      <c r="T14" s="9" t="str">
        <f t="shared" si="5"/>
        <v/>
      </c>
      <c r="U14" s="8" t="str">
        <f t="shared" si="3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0.25</v>
      </c>
      <c r="W14" s="10" t="str">
        <f t="shared" si="4"/>
        <v/>
      </c>
      <c r="X14" s="83">
        <f t="shared" si="6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8"/>
        <v>39824</v>
      </c>
      <c r="C15" s="6" t="str">
        <f>LOOKUP(WEEKDAY(B15,2),{1,2,3,4,5,6,7},{"Ma","Ti","On","To","Fr","Lø","Sø"})</f>
        <v>Lø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0"/>
        <v/>
      </c>
      <c r="P15" s="8" t="str">
        <f t="shared" si="1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2"/>
        <v/>
      </c>
      <c r="T15" s="9" t="str">
        <f t="shared" si="5"/>
        <v/>
      </c>
      <c r="U15" s="8" t="str">
        <f t="shared" si="3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</v>
      </c>
      <c r="W15" s="10" t="str">
        <f t="shared" si="4"/>
        <v/>
      </c>
      <c r="X15" s="83">
        <f t="shared" si="6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8"/>
        <v>39825</v>
      </c>
      <c r="C16" s="6" t="str">
        <f>LOOKUP(WEEKDAY(B16,2),{1,2,3,4,5,6,7},{"Ma","Ti","On","To","Fr","Lø","Sø"})</f>
        <v>Sø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0"/>
        <v/>
      </c>
      <c r="P16" s="8" t="str">
        <f t="shared" si="1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2"/>
        <v/>
      </c>
      <c r="T16" s="9" t="str">
        <f t="shared" si="5"/>
        <v/>
      </c>
      <c r="U16" s="8" t="str">
        <f t="shared" si="3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</v>
      </c>
      <c r="W16" s="10" t="str">
        <f t="shared" si="4"/>
        <v/>
      </c>
      <c r="X16" s="83">
        <f t="shared" si="6"/>
        <v>0</v>
      </c>
      <c r="Y16" s="103"/>
    </row>
    <row r="17" spans="1:25">
      <c r="A17" s="100">
        <f>IF(C17="Ma",WEEKNUM(B17,2)-Baggrundsoplysninger!$I$2,"")</f>
        <v>3</v>
      </c>
      <c r="B17" s="70">
        <f t="shared" si="8"/>
        <v>39826</v>
      </c>
      <c r="C17" s="6" t="str">
        <f>LOOKUP(WEEKDAY(B17,2),{1,2,3,4,5,6,7},{"Ma","Ti","On","To","Fr","Lø","Sø"})</f>
        <v>Ma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0"/>
        <v/>
      </c>
      <c r="P17" s="8" t="str">
        <f t="shared" si="1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2"/>
        <v/>
      </c>
      <c r="T17" s="9" t="str">
        <f t="shared" si="5"/>
        <v/>
      </c>
      <c r="U17" s="8" t="str">
        <f t="shared" si="3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0.29166666666666669</v>
      </c>
      <c r="W17" s="10" t="str">
        <f t="shared" si="4"/>
        <v/>
      </c>
      <c r="X17" s="83">
        <f t="shared" si="6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8"/>
        <v>39827</v>
      </c>
      <c r="C18" s="6" t="str">
        <f>LOOKUP(WEEKDAY(B18,2),{1,2,3,4,5,6,7},{"Ma","Ti","On","To","Fr","Lø","Sø"})</f>
        <v>Ti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0"/>
        <v/>
      </c>
      <c r="P18" s="8" t="str">
        <f t="shared" si="1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2"/>
        <v/>
      </c>
      <c r="T18" s="9" t="str">
        <f t="shared" si="5"/>
        <v/>
      </c>
      <c r="U18" s="8" t="str">
        <f t="shared" si="3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0.33333333333333331</v>
      </c>
      <c r="W18" s="10" t="str">
        <f t="shared" si="4"/>
        <v/>
      </c>
      <c r="X18" s="83">
        <f t="shared" si="6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8"/>
        <v>39828</v>
      </c>
      <c r="C19" s="6" t="str">
        <f>LOOKUP(WEEKDAY(B19,2),{1,2,3,4,5,6,7},{"Ma","Ti","On","To","Fr","Lø","Sø"})</f>
        <v>On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0"/>
        <v/>
      </c>
      <c r="P19" s="8" t="str">
        <f t="shared" si="1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2"/>
        <v/>
      </c>
      <c r="T19" s="9" t="str">
        <f t="shared" si="5"/>
        <v/>
      </c>
      <c r="U19" s="8" t="str">
        <f t="shared" si="3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0.33333333333333331</v>
      </c>
      <c r="W19" s="10" t="str">
        <f t="shared" si="4"/>
        <v/>
      </c>
      <c r="X19" s="83">
        <f t="shared" si="6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8"/>
        <v>39829</v>
      </c>
      <c r="C20" s="6" t="str">
        <f>LOOKUP(WEEKDAY(B20,2),{1,2,3,4,5,6,7},{"Ma","Ti","On","To","Fr","Lø","Sø"})</f>
        <v>To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0"/>
        <v/>
      </c>
      <c r="P20" s="8" t="str">
        <f t="shared" si="1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2"/>
        <v/>
      </c>
      <c r="T20" s="9" t="str">
        <f t="shared" si="5"/>
        <v/>
      </c>
      <c r="U20" s="8" t="str">
        <f t="shared" si="3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0.33333333333333331</v>
      </c>
      <c r="W20" s="10" t="str">
        <f t="shared" si="4"/>
        <v/>
      </c>
      <c r="X20" s="83">
        <f t="shared" si="6"/>
        <v>0</v>
      </c>
      <c r="Y20" s="103"/>
    </row>
    <row r="21" spans="1:25">
      <c r="A21" s="100" t="str">
        <f>IF(C21="Ma",WEEKNUM(B21,2)-Baggrundsoplysninger!$I$2,"")</f>
        <v/>
      </c>
      <c r="B21" s="70">
        <f t="shared" si="8"/>
        <v>39830</v>
      </c>
      <c r="C21" s="6" t="str">
        <f>LOOKUP(WEEKDAY(B21,2),{1,2,3,4,5,6,7},{"Ma","Ti","On","To","Fr","Lø","Sø"})</f>
        <v>Fr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0"/>
        <v/>
      </c>
      <c r="P21" s="8" t="str">
        <f t="shared" si="1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2"/>
        <v/>
      </c>
      <c r="T21" s="9" t="str">
        <f t="shared" si="5"/>
        <v/>
      </c>
      <c r="U21" s="8" t="str">
        <f t="shared" si="3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0.25</v>
      </c>
      <c r="W21" s="10" t="str">
        <f t="shared" si="4"/>
        <v/>
      </c>
      <c r="X21" s="83">
        <f t="shared" si="6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8"/>
        <v>39831</v>
      </c>
      <c r="C22" s="6" t="str">
        <f>LOOKUP(WEEKDAY(B22,2),{1,2,3,4,5,6,7},{"Ma","Ti","On","To","Fr","Lø","Sø"})</f>
        <v>Lø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0"/>
        <v/>
      </c>
      <c r="P22" s="8" t="str">
        <f t="shared" si="1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2"/>
        <v/>
      </c>
      <c r="T22" s="9" t="str">
        <f t="shared" si="5"/>
        <v/>
      </c>
      <c r="U22" s="8" t="str">
        <f t="shared" si="3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</v>
      </c>
      <c r="W22" s="10" t="str">
        <f t="shared" si="4"/>
        <v/>
      </c>
      <c r="X22" s="83">
        <f t="shared" si="6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8"/>
        <v>39832</v>
      </c>
      <c r="C23" s="6" t="str">
        <f>LOOKUP(WEEKDAY(B23,2),{1,2,3,4,5,6,7},{"Ma","Ti","On","To","Fr","Lø","Sø"})</f>
        <v>Sø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0"/>
        <v/>
      </c>
      <c r="P23" s="8" t="str">
        <f t="shared" si="1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2"/>
        <v/>
      </c>
      <c r="T23" s="9" t="str">
        <f t="shared" si="5"/>
        <v/>
      </c>
      <c r="U23" s="8" t="str">
        <f t="shared" si="3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</v>
      </c>
      <c r="W23" s="10" t="str">
        <f t="shared" si="4"/>
        <v/>
      </c>
      <c r="X23" s="83">
        <f t="shared" si="6"/>
        <v>0</v>
      </c>
      <c r="Y23" s="103"/>
    </row>
    <row r="24" spans="1:25">
      <c r="A24" s="100">
        <f>IF(C24="Ma",WEEKNUM(B24,2)-Baggrundsoplysninger!$I$2,"")</f>
        <v>4</v>
      </c>
      <c r="B24" s="70">
        <f t="shared" si="8"/>
        <v>39833</v>
      </c>
      <c r="C24" s="6" t="str">
        <f>LOOKUP(WEEKDAY(B24,2),{1,2,3,4,5,6,7},{"Ma","Ti","On","To","Fr","Lø","Sø"})</f>
        <v>Ma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0"/>
        <v/>
      </c>
      <c r="P24" s="8" t="str">
        <f t="shared" si="1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2"/>
        <v/>
      </c>
      <c r="T24" s="9" t="str">
        <f t="shared" si="5"/>
        <v/>
      </c>
      <c r="U24" s="8" t="str">
        <f t="shared" si="3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0.29166666666666669</v>
      </c>
      <c r="W24" s="10" t="str">
        <f t="shared" si="4"/>
        <v/>
      </c>
      <c r="X24" s="83">
        <f t="shared" si="6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8"/>
        <v>39834</v>
      </c>
      <c r="C25" s="6" t="str">
        <f>LOOKUP(WEEKDAY(B25,2),{1,2,3,4,5,6,7},{"Ma","Ti","On","To","Fr","Lø","Sø"})</f>
        <v>Ti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0"/>
        <v/>
      </c>
      <c r="P25" s="8" t="str">
        <f t="shared" si="1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2"/>
        <v/>
      </c>
      <c r="T25" s="9" t="str">
        <f t="shared" si="5"/>
        <v/>
      </c>
      <c r="U25" s="8" t="str">
        <f t="shared" si="3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0.33333333333333331</v>
      </c>
      <c r="W25" s="10" t="str">
        <f t="shared" si="4"/>
        <v/>
      </c>
      <c r="X25" s="83">
        <f t="shared" si="6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8"/>
        <v>39835</v>
      </c>
      <c r="C26" s="6" t="str">
        <f>LOOKUP(WEEKDAY(B26,2),{1,2,3,4,5,6,7},{"Ma","Ti","On","To","Fr","Lø","Sø"})</f>
        <v>On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0"/>
        <v/>
      </c>
      <c r="P26" s="8" t="str">
        <f t="shared" si="1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2"/>
        <v/>
      </c>
      <c r="T26" s="9" t="str">
        <f t="shared" si="5"/>
        <v/>
      </c>
      <c r="U26" s="8" t="str">
        <f t="shared" si="3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0.33333333333333331</v>
      </c>
      <c r="W26" s="10" t="str">
        <f t="shared" si="4"/>
        <v/>
      </c>
      <c r="X26" s="83">
        <f t="shared" si="6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8"/>
        <v>39836</v>
      </c>
      <c r="C27" s="6" t="str">
        <f>LOOKUP(WEEKDAY(B27,2),{1,2,3,4,5,6,7},{"Ma","Ti","On","To","Fr","Lø","Sø"})</f>
        <v>To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0"/>
        <v/>
      </c>
      <c r="P27" s="8" t="str">
        <f t="shared" si="1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2"/>
        <v/>
      </c>
      <c r="T27" s="9" t="str">
        <f t="shared" si="5"/>
        <v/>
      </c>
      <c r="U27" s="8" t="str">
        <f t="shared" si="3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0.33333333333333331</v>
      </c>
      <c r="W27" s="10" t="str">
        <f t="shared" si="4"/>
        <v/>
      </c>
      <c r="X27" s="83">
        <f t="shared" si="6"/>
        <v>0</v>
      </c>
      <c r="Y27" s="103"/>
    </row>
    <row r="28" spans="1:25">
      <c r="A28" s="100" t="str">
        <f>IF(C28="Ma",WEEKNUM(B28,2)-Baggrundsoplysninger!$I$2,"")</f>
        <v/>
      </c>
      <c r="B28" s="70">
        <f t="shared" si="8"/>
        <v>39837</v>
      </c>
      <c r="C28" s="6" t="str">
        <f>LOOKUP(WEEKDAY(B28,2),{1,2,3,4,5,6,7},{"Ma","Ti","On","To","Fr","Lø","Sø"})</f>
        <v>Fr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0"/>
        <v/>
      </c>
      <c r="P28" s="8" t="str">
        <f t="shared" si="1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2"/>
        <v/>
      </c>
      <c r="T28" s="9" t="str">
        <f t="shared" si="5"/>
        <v/>
      </c>
      <c r="U28" s="8" t="str">
        <f t="shared" si="3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0.25</v>
      </c>
      <c r="W28" s="10" t="str">
        <f t="shared" si="4"/>
        <v/>
      </c>
      <c r="X28" s="83">
        <f t="shared" si="6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8"/>
        <v>39838</v>
      </c>
      <c r="C29" s="6" t="str">
        <f>LOOKUP(WEEKDAY(B29,2),{1,2,3,4,5,6,7},{"Ma","Ti","On","To","Fr","Lø","Sø"})</f>
        <v>Lø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0"/>
        <v/>
      </c>
      <c r="P29" s="8" t="str">
        <f t="shared" si="1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2"/>
        <v/>
      </c>
      <c r="T29" s="9" t="str">
        <f t="shared" si="5"/>
        <v/>
      </c>
      <c r="U29" s="8" t="str">
        <f t="shared" si="3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</v>
      </c>
      <c r="W29" s="10" t="str">
        <f t="shared" si="4"/>
        <v/>
      </c>
      <c r="X29" s="83">
        <f t="shared" si="6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8"/>
        <v>39839</v>
      </c>
      <c r="C30" s="6" t="str">
        <f>LOOKUP(WEEKDAY(B30,2),{1,2,3,4,5,6,7},{"Ma","Ti","On","To","Fr","Lø","Sø"})</f>
        <v>Sø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0"/>
        <v/>
      </c>
      <c r="P30" s="8" t="str">
        <f t="shared" si="1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2"/>
        <v/>
      </c>
      <c r="T30" s="9" t="str">
        <f t="shared" si="5"/>
        <v/>
      </c>
      <c r="U30" s="8" t="str">
        <f t="shared" si="3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</v>
      </c>
      <c r="W30" s="10" t="str">
        <f t="shared" si="4"/>
        <v/>
      </c>
      <c r="X30" s="83">
        <f t="shared" si="6"/>
        <v>0</v>
      </c>
      <c r="Y30" s="103"/>
    </row>
    <row r="31" spans="1:25">
      <c r="A31" s="100">
        <f>IF(C31="Ma",WEEKNUM(B31,2)-Baggrundsoplysninger!$I$2,"")</f>
        <v>5</v>
      </c>
      <c r="B31" s="70">
        <f t="shared" si="8"/>
        <v>39840</v>
      </c>
      <c r="C31" s="6" t="str">
        <f>LOOKUP(WEEKDAY(B31,2),{1,2,3,4,5,6,7},{"Ma","Ti","On","To","Fr","Lø","Sø"})</f>
        <v>Ma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0"/>
        <v/>
      </c>
      <c r="P31" s="8" t="str">
        <f t="shared" si="1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2"/>
        <v/>
      </c>
      <c r="T31" s="9" t="str">
        <f t="shared" si="5"/>
        <v/>
      </c>
      <c r="U31" s="8" t="str">
        <f t="shared" si="3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0.29166666666666669</v>
      </c>
      <c r="W31" s="10" t="str">
        <f t="shared" si="4"/>
        <v/>
      </c>
      <c r="X31" s="83">
        <f t="shared" si="6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8"/>
        <v>39841</v>
      </c>
      <c r="C32" s="6" t="str">
        <f>LOOKUP(WEEKDAY(B32,2),{1,2,3,4,5,6,7},{"Ma","Ti","On","To","Fr","Lø","Sø"})</f>
        <v>Ti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0"/>
        <v/>
      </c>
      <c r="P32" s="8" t="str">
        <f t="shared" si="1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2"/>
        <v/>
      </c>
      <c r="T32" s="9" t="str">
        <f t="shared" si="5"/>
        <v/>
      </c>
      <c r="U32" s="8" t="str">
        <f t="shared" si="3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0.33333333333333331</v>
      </c>
      <c r="W32" s="10" t="str">
        <f t="shared" si="4"/>
        <v/>
      </c>
      <c r="X32" s="83">
        <f t="shared" si="6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8"/>
        <v>39842</v>
      </c>
      <c r="C33" s="6" t="str">
        <f>LOOKUP(WEEKDAY(B33,2),{1,2,3,4,5,6,7},{"Ma","Ti","On","To","Fr","Lø","Sø"})</f>
        <v>On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0"/>
        <v/>
      </c>
      <c r="P33" s="8" t="str">
        <f t="shared" si="1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2"/>
        <v/>
      </c>
      <c r="T33" s="9" t="str">
        <f t="shared" si="5"/>
        <v/>
      </c>
      <c r="U33" s="8" t="str">
        <f t="shared" si="3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0.33333333333333331</v>
      </c>
      <c r="W33" s="10" t="str">
        <f t="shared" si="4"/>
        <v/>
      </c>
      <c r="X33" s="83">
        <f t="shared" si="6"/>
        <v>0</v>
      </c>
      <c r="Y33" s="103"/>
    </row>
    <row r="34" spans="1:25">
      <c r="A34" s="100" t="str">
        <f>IF(C34="Ma",WEEKNUM(B34,2)-Baggrundsoplysninger!$I$2,"")</f>
        <v/>
      </c>
      <c r="B34" s="70">
        <f t="shared" si="8"/>
        <v>39843</v>
      </c>
      <c r="C34" s="6" t="str">
        <f>LOOKUP(WEEKDAY(B34,2),{1,2,3,4,5,6,7},{"Ma","Ti","On","To","Fr","Lø","Sø"})</f>
        <v>To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ref="O34" si="9">IF(AND(D34,E34&lt;&gt;""),(E34-D34),"")</f>
        <v/>
      </c>
      <c r="P34" s="8" t="str">
        <f t="shared" ref="P34" si="10">IF(AND(F34,G34&lt;&gt;""),(G34-F34),"")</f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ref="S34" si="11">IF(SUM(O34:R34)&gt;0,(SUM(N34:R34)),"")</f>
        <v/>
      </c>
      <c r="T34" s="9" t="str">
        <f t="shared" si="5"/>
        <v/>
      </c>
      <c r="U34" s="8" t="str">
        <f t="shared" ref="U34" si="12">IF(OR(S34,T34&lt;&gt;""),SUM(T34,S34),"")</f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0.33333333333333331</v>
      </c>
      <c r="W34" s="10" t="str">
        <f t="shared" ref="W34" si="13">IF(U34="","",(-V34+U34+0.0000001))</f>
        <v/>
      </c>
      <c r="X34" s="83">
        <f t="shared" ref="X34" si="14">IF(W34="",X33,IF(W34&lt;&gt;"",X33+W34))</f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5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Jan</v>
      </c>
      <c r="B40" s="69">
        <f>YEAR($B$4)</f>
        <v>2013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Dec!X46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Dec!X50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Dec!X54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COUNTIF(L3:L34,"Sygdom")+Dec!C57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sygedag")+Dec!C60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sygedag")+Dec!C63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Jan</v>
      </c>
      <c r="B65" s="69">
        <f>YEAR($B$4)</f>
        <v>2013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827" priority="206" stopIfTrue="1" operator="greaterThanOrEqual">
      <formula>0</formula>
    </cfRule>
    <cfRule type="cellIs" dxfId="826" priority="207" stopIfTrue="1" operator="lessThan">
      <formula>0</formula>
    </cfRule>
  </conditionalFormatting>
  <conditionalFormatting sqref="W4:W34">
    <cfRule type="cellIs" dxfId="825" priority="204" stopIfTrue="1" operator="greaterThanOrEqual">
      <formula>0</formula>
    </cfRule>
    <cfRule type="cellIs" dxfId="824" priority="205" stopIfTrue="1" operator="lessThan">
      <formula>0</formula>
    </cfRule>
  </conditionalFormatting>
  <conditionalFormatting sqref="X35:X36">
    <cfRule type="cellIs" dxfId="823" priority="202" stopIfTrue="1" operator="greaterThanOrEqual">
      <formula>0</formula>
    </cfRule>
    <cfRule type="cellIs" dxfId="822" priority="203" stopIfTrue="1" operator="lessThan">
      <formula>0</formula>
    </cfRule>
  </conditionalFormatting>
  <conditionalFormatting sqref="D12:I34 A4:C34 D4:I9 J4:X34 T5:T35">
    <cfRule type="expression" dxfId="821" priority="200" stopIfTrue="1">
      <formula>($C4="Sø")</formula>
    </cfRule>
    <cfRule type="expression" dxfId="820" priority="201" stopIfTrue="1">
      <formula>($C4="Lø")</formula>
    </cfRule>
  </conditionalFormatting>
  <conditionalFormatting sqref="A4:C34">
    <cfRule type="expression" dxfId="819" priority="198" stopIfTrue="1">
      <formula>($C4="Sø")</formula>
    </cfRule>
    <cfRule type="expression" dxfId="818" priority="199" stopIfTrue="1">
      <formula>($C4="Lø")</formula>
    </cfRule>
  </conditionalFormatting>
  <conditionalFormatting sqref="A4:C34">
    <cfRule type="expression" dxfId="817" priority="196" stopIfTrue="1">
      <formula>($B4="Sø")</formula>
    </cfRule>
    <cfRule type="expression" dxfId="816" priority="197" stopIfTrue="1">
      <formula>($B4="Lø")</formula>
    </cfRule>
  </conditionalFormatting>
  <conditionalFormatting sqref="D7:I11">
    <cfRule type="expression" dxfId="815" priority="194" stopIfTrue="1">
      <formula>($C7="Sø")</formula>
    </cfRule>
    <cfRule type="expression" dxfId="814" priority="195" stopIfTrue="1">
      <formula>($C7="Lø")</formula>
    </cfRule>
  </conditionalFormatting>
  <conditionalFormatting sqref="J7:K7">
    <cfRule type="expression" dxfId="813" priority="192" stopIfTrue="1">
      <formula>($C7="Sø")</formula>
    </cfRule>
    <cfRule type="expression" dxfId="812" priority="193" stopIfTrue="1">
      <formula>($C7="Lø")</formula>
    </cfRule>
  </conditionalFormatting>
  <conditionalFormatting sqref="D6:E6">
    <cfRule type="expression" dxfId="811" priority="190" stopIfTrue="1">
      <formula>($C6="Sø")</formula>
    </cfRule>
    <cfRule type="expression" dxfId="810" priority="191" stopIfTrue="1">
      <formula>($C6="Lø")</formula>
    </cfRule>
  </conditionalFormatting>
  <conditionalFormatting sqref="M4:M34">
    <cfRule type="containsText" dxfId="809" priority="189" operator="containsText" text="¨">
      <formula>NOT(ISERROR(SEARCH("¨",M4)))</formula>
    </cfRule>
  </conditionalFormatting>
  <conditionalFormatting sqref="D10:K10">
    <cfRule type="expression" dxfId="808" priority="187" stopIfTrue="1">
      <formula>($C10="Sø")</formula>
    </cfRule>
    <cfRule type="expression" dxfId="807" priority="188" stopIfTrue="1">
      <formula>($C10="Lø")</formula>
    </cfRule>
  </conditionalFormatting>
  <conditionalFormatting sqref="D10:E10">
    <cfRule type="expression" dxfId="806" priority="185" stopIfTrue="1">
      <formula>($C10="Sø")</formula>
    </cfRule>
    <cfRule type="expression" dxfId="805" priority="186" stopIfTrue="1">
      <formula>($C10="Lø")</formula>
    </cfRule>
  </conditionalFormatting>
  <conditionalFormatting sqref="D10:K10">
    <cfRule type="expression" dxfId="804" priority="183" stopIfTrue="1">
      <formula>($C10="Sø")</formula>
    </cfRule>
    <cfRule type="expression" dxfId="803" priority="184" stopIfTrue="1">
      <formula>($C10="Lø")</formula>
    </cfRule>
  </conditionalFormatting>
  <conditionalFormatting sqref="D10:E10">
    <cfRule type="expression" dxfId="802" priority="181" stopIfTrue="1">
      <formula>($C10="Sø")</formula>
    </cfRule>
    <cfRule type="expression" dxfId="801" priority="182" stopIfTrue="1">
      <formula>($C10="Lø")</formula>
    </cfRule>
  </conditionalFormatting>
  <conditionalFormatting sqref="D12:I12">
    <cfRule type="expression" dxfId="800" priority="179" stopIfTrue="1">
      <formula>($C12="Sø")</formula>
    </cfRule>
    <cfRule type="expression" dxfId="799" priority="180" stopIfTrue="1">
      <formula>($C12="Lø")</formula>
    </cfRule>
  </conditionalFormatting>
  <conditionalFormatting sqref="D12:K12">
    <cfRule type="expression" dxfId="798" priority="177" stopIfTrue="1">
      <formula>($C12="Sø")</formula>
    </cfRule>
    <cfRule type="expression" dxfId="797" priority="178" stopIfTrue="1">
      <formula>($C12="Lø")</formula>
    </cfRule>
  </conditionalFormatting>
  <conditionalFormatting sqref="D12:E12">
    <cfRule type="expression" dxfId="796" priority="175" stopIfTrue="1">
      <formula>($C12="Sø")</formula>
    </cfRule>
    <cfRule type="expression" dxfId="795" priority="176" stopIfTrue="1">
      <formula>($C12="Lø")</formula>
    </cfRule>
  </conditionalFormatting>
  <conditionalFormatting sqref="D12:K12">
    <cfRule type="expression" dxfId="794" priority="173" stopIfTrue="1">
      <formula>($C12="Sø")</formula>
    </cfRule>
    <cfRule type="expression" dxfId="793" priority="174" stopIfTrue="1">
      <formula>($C12="Lø")</formula>
    </cfRule>
  </conditionalFormatting>
  <conditionalFormatting sqref="D12:E12">
    <cfRule type="expression" dxfId="792" priority="171" stopIfTrue="1">
      <formula>($C12="Sø")</formula>
    </cfRule>
    <cfRule type="expression" dxfId="791" priority="172" stopIfTrue="1">
      <formula>($C12="Lø")</formula>
    </cfRule>
  </conditionalFormatting>
  <conditionalFormatting sqref="J6:K6">
    <cfRule type="expression" dxfId="790" priority="169" stopIfTrue="1">
      <formula>($C6="Sø")</formula>
    </cfRule>
    <cfRule type="expression" dxfId="789" priority="170" stopIfTrue="1">
      <formula>($C6="Lø")</formula>
    </cfRule>
  </conditionalFormatting>
  <conditionalFormatting sqref="D6:I6">
    <cfRule type="expression" dxfId="788" priority="167" stopIfTrue="1">
      <formula>($C6="Sø")</formula>
    </cfRule>
    <cfRule type="expression" dxfId="787" priority="168" stopIfTrue="1">
      <formula>($C6="Lø")</formula>
    </cfRule>
  </conditionalFormatting>
  <conditionalFormatting sqref="J6:K6">
    <cfRule type="expression" dxfId="786" priority="165" stopIfTrue="1">
      <formula>($C6="Sø")</formula>
    </cfRule>
    <cfRule type="expression" dxfId="785" priority="166" stopIfTrue="1">
      <formula>($C6="Lø")</formula>
    </cfRule>
  </conditionalFormatting>
  <conditionalFormatting sqref="D6:I6">
    <cfRule type="expression" dxfId="784" priority="163" stopIfTrue="1">
      <formula>($C6="Sø")</formula>
    </cfRule>
    <cfRule type="expression" dxfId="783" priority="164" stopIfTrue="1">
      <formula>($C6="Lø")</formula>
    </cfRule>
  </conditionalFormatting>
  <conditionalFormatting sqref="D6:K6">
    <cfRule type="expression" dxfId="782" priority="161" stopIfTrue="1">
      <formula>($C6="Sø")</formula>
    </cfRule>
    <cfRule type="expression" dxfId="781" priority="162" stopIfTrue="1">
      <formula>($C6="Lø")</formula>
    </cfRule>
  </conditionalFormatting>
  <conditionalFormatting sqref="D6:E6">
    <cfRule type="expression" dxfId="780" priority="159" stopIfTrue="1">
      <formula>($C6="Sø")</formula>
    </cfRule>
    <cfRule type="expression" dxfId="779" priority="160" stopIfTrue="1">
      <formula>($C6="Lø")</formula>
    </cfRule>
  </conditionalFormatting>
  <conditionalFormatting sqref="D6:K6">
    <cfRule type="expression" dxfId="778" priority="157" stopIfTrue="1">
      <formula>($C6="Sø")</formula>
    </cfRule>
    <cfRule type="expression" dxfId="777" priority="158" stopIfTrue="1">
      <formula>($C6="Lø")</formula>
    </cfRule>
  </conditionalFormatting>
  <conditionalFormatting sqref="D6:E6">
    <cfRule type="expression" dxfId="776" priority="155" stopIfTrue="1">
      <formula>($C6="Sø")</formula>
    </cfRule>
    <cfRule type="expression" dxfId="775" priority="156" stopIfTrue="1">
      <formula>($C6="Lø")</formula>
    </cfRule>
  </conditionalFormatting>
  <conditionalFormatting sqref="J7:K7">
    <cfRule type="expression" dxfId="774" priority="153" stopIfTrue="1">
      <formula>($C7="Sø")</formula>
    </cfRule>
    <cfRule type="expression" dxfId="773" priority="154" stopIfTrue="1">
      <formula>($C7="Lø")</formula>
    </cfRule>
  </conditionalFormatting>
  <conditionalFormatting sqref="D7:I7">
    <cfRule type="expression" dxfId="772" priority="151" stopIfTrue="1">
      <formula>($C7="Sø")</formula>
    </cfRule>
    <cfRule type="expression" dxfId="771" priority="152" stopIfTrue="1">
      <formula>($C7="Lø")</formula>
    </cfRule>
  </conditionalFormatting>
  <conditionalFormatting sqref="J7:K7">
    <cfRule type="expression" dxfId="770" priority="149" stopIfTrue="1">
      <formula>($C7="Sø")</formula>
    </cfRule>
    <cfRule type="expression" dxfId="769" priority="150" stopIfTrue="1">
      <formula>($C7="Lø")</formula>
    </cfRule>
  </conditionalFormatting>
  <conditionalFormatting sqref="D7:I7">
    <cfRule type="expression" dxfId="768" priority="147" stopIfTrue="1">
      <formula>($C7="Sø")</formula>
    </cfRule>
    <cfRule type="expression" dxfId="767" priority="148" stopIfTrue="1">
      <formula>($C7="Lø")</formula>
    </cfRule>
  </conditionalFormatting>
  <conditionalFormatting sqref="D7:K7">
    <cfRule type="expression" dxfId="766" priority="145" stopIfTrue="1">
      <formula>($C7="Sø")</formula>
    </cfRule>
    <cfRule type="expression" dxfId="765" priority="146" stopIfTrue="1">
      <formula>($C7="Lø")</formula>
    </cfRule>
  </conditionalFormatting>
  <conditionalFormatting sqref="D7:E7">
    <cfRule type="expression" dxfId="764" priority="143" stopIfTrue="1">
      <formula>($C7="Sø")</formula>
    </cfRule>
    <cfRule type="expression" dxfId="763" priority="144" stopIfTrue="1">
      <formula>($C7="Lø")</formula>
    </cfRule>
  </conditionalFormatting>
  <conditionalFormatting sqref="D7:K7">
    <cfRule type="expression" dxfId="762" priority="141" stopIfTrue="1">
      <formula>($C7="Sø")</formula>
    </cfRule>
    <cfRule type="expression" dxfId="761" priority="142" stopIfTrue="1">
      <formula>($C7="Lø")</formula>
    </cfRule>
  </conditionalFormatting>
  <conditionalFormatting sqref="D7:E7">
    <cfRule type="expression" dxfId="760" priority="139" stopIfTrue="1">
      <formula>($C7="Sø")</formula>
    </cfRule>
    <cfRule type="expression" dxfId="759" priority="140" stopIfTrue="1">
      <formula>($C7="Lø")</formula>
    </cfRule>
  </conditionalFormatting>
  <conditionalFormatting sqref="J5:K5">
    <cfRule type="expression" dxfId="758" priority="137" stopIfTrue="1">
      <formula>($C5="Sø")</formula>
    </cfRule>
    <cfRule type="expression" dxfId="757" priority="138" stopIfTrue="1">
      <formula>($C5="Lø")</formula>
    </cfRule>
  </conditionalFormatting>
  <conditionalFormatting sqref="D5:I5">
    <cfRule type="expression" dxfId="756" priority="135" stopIfTrue="1">
      <formula>($C5="Sø")</formula>
    </cfRule>
    <cfRule type="expression" dxfId="755" priority="136" stopIfTrue="1">
      <formula>($C5="Lø")</formula>
    </cfRule>
  </conditionalFormatting>
  <conditionalFormatting sqref="J5:K5">
    <cfRule type="expression" dxfId="754" priority="133" stopIfTrue="1">
      <formula>($C5="Sø")</formula>
    </cfRule>
    <cfRule type="expression" dxfId="753" priority="134" stopIfTrue="1">
      <formula>($C5="Lø")</formula>
    </cfRule>
  </conditionalFormatting>
  <conditionalFormatting sqref="D5:I5">
    <cfRule type="expression" dxfId="752" priority="131" stopIfTrue="1">
      <formula>($C5="Sø")</formula>
    </cfRule>
    <cfRule type="expression" dxfId="751" priority="132" stopIfTrue="1">
      <formula>($C5="Lø")</formula>
    </cfRule>
  </conditionalFormatting>
  <conditionalFormatting sqref="D5:K5">
    <cfRule type="expression" dxfId="750" priority="129" stopIfTrue="1">
      <formula>($C5="Sø")</formula>
    </cfRule>
    <cfRule type="expression" dxfId="749" priority="130" stopIfTrue="1">
      <formula>($C5="Lø")</formula>
    </cfRule>
  </conditionalFormatting>
  <conditionalFormatting sqref="D5:E5">
    <cfRule type="expression" dxfId="748" priority="127" stopIfTrue="1">
      <formula>($C5="Sø")</formula>
    </cfRule>
    <cfRule type="expression" dxfId="747" priority="128" stopIfTrue="1">
      <formula>($C5="Lø")</formula>
    </cfRule>
  </conditionalFormatting>
  <conditionalFormatting sqref="D5:K5">
    <cfRule type="expression" dxfId="746" priority="125" stopIfTrue="1">
      <formula>($C5="Sø")</formula>
    </cfRule>
    <cfRule type="expression" dxfId="745" priority="126" stopIfTrue="1">
      <formula>($C5="Lø")</formula>
    </cfRule>
  </conditionalFormatting>
  <conditionalFormatting sqref="D5:E5">
    <cfRule type="expression" dxfId="744" priority="123" stopIfTrue="1">
      <formula>($C5="Sø")</formula>
    </cfRule>
    <cfRule type="expression" dxfId="743" priority="124" stopIfTrue="1">
      <formula>($C5="Lø")</formula>
    </cfRule>
  </conditionalFormatting>
  <conditionalFormatting sqref="J4:K4">
    <cfRule type="expression" dxfId="742" priority="121" stopIfTrue="1">
      <formula>($C4="Sø")</formula>
    </cfRule>
    <cfRule type="expression" dxfId="741" priority="122" stopIfTrue="1">
      <formula>($C4="Lø")</formula>
    </cfRule>
  </conditionalFormatting>
  <conditionalFormatting sqref="D4:I4">
    <cfRule type="expression" dxfId="740" priority="119" stopIfTrue="1">
      <formula>($C4="Sø")</formula>
    </cfRule>
    <cfRule type="expression" dxfId="739" priority="120" stopIfTrue="1">
      <formula>($C4="Lø")</formula>
    </cfRule>
  </conditionalFormatting>
  <conditionalFormatting sqref="J4:K4">
    <cfRule type="expression" dxfId="738" priority="117" stopIfTrue="1">
      <formula>($C4="Sø")</formula>
    </cfRule>
    <cfRule type="expression" dxfId="737" priority="118" stopIfTrue="1">
      <formula>($C4="Lø")</formula>
    </cfRule>
  </conditionalFormatting>
  <conditionalFormatting sqref="D4:I4">
    <cfRule type="expression" dxfId="736" priority="115" stopIfTrue="1">
      <formula>($C4="Sø")</formula>
    </cfRule>
    <cfRule type="expression" dxfId="735" priority="116" stopIfTrue="1">
      <formula>($C4="Lø")</formula>
    </cfRule>
  </conditionalFormatting>
  <conditionalFormatting sqref="D4:K4">
    <cfRule type="expression" dxfId="734" priority="113" stopIfTrue="1">
      <formula>($C4="Sø")</formula>
    </cfRule>
    <cfRule type="expression" dxfId="733" priority="114" stopIfTrue="1">
      <formula>($C4="Lø")</formula>
    </cfRule>
  </conditionalFormatting>
  <conditionalFormatting sqref="D4:E4">
    <cfRule type="expression" dxfId="732" priority="111" stopIfTrue="1">
      <formula>($C4="Sø")</formula>
    </cfRule>
    <cfRule type="expression" dxfId="731" priority="112" stopIfTrue="1">
      <formula>($C4="Lø")</formula>
    </cfRule>
  </conditionalFormatting>
  <conditionalFormatting sqref="D4:K4">
    <cfRule type="expression" dxfId="730" priority="109" stopIfTrue="1">
      <formula>($C4="Sø")</formula>
    </cfRule>
    <cfRule type="expression" dxfId="729" priority="110" stopIfTrue="1">
      <formula>($C4="Lø")</formula>
    </cfRule>
  </conditionalFormatting>
  <conditionalFormatting sqref="D4:E4">
    <cfRule type="expression" dxfId="728" priority="107" stopIfTrue="1">
      <formula>($C4="Sø")</formula>
    </cfRule>
    <cfRule type="expression" dxfId="727" priority="108" stopIfTrue="1">
      <formula>($C4="Lø")</formula>
    </cfRule>
  </conditionalFormatting>
  <conditionalFormatting sqref="H4:K4">
    <cfRule type="expression" dxfId="726" priority="105" stopIfTrue="1">
      <formula>($C4="Sø")</formula>
    </cfRule>
    <cfRule type="expression" dxfId="725" priority="106" stopIfTrue="1">
      <formula>($C4="Lø")</formula>
    </cfRule>
  </conditionalFormatting>
  <conditionalFormatting sqref="H4:K4">
    <cfRule type="expression" dxfId="724" priority="103" stopIfTrue="1">
      <formula>($C4="Sø")</formula>
    </cfRule>
    <cfRule type="expression" dxfId="723" priority="104" stopIfTrue="1">
      <formula>($C4="Lø")</formula>
    </cfRule>
  </conditionalFormatting>
  <conditionalFormatting sqref="H4:K4">
    <cfRule type="expression" dxfId="722" priority="101" stopIfTrue="1">
      <formula>($C4="Sø")</formula>
    </cfRule>
    <cfRule type="expression" dxfId="721" priority="102" stopIfTrue="1">
      <formula>($C4="Lø")</formula>
    </cfRule>
  </conditionalFormatting>
  <conditionalFormatting sqref="H4:K4">
    <cfRule type="expression" dxfId="720" priority="99" stopIfTrue="1">
      <formula>($C4="Sø")</formula>
    </cfRule>
    <cfRule type="expression" dxfId="719" priority="100" stopIfTrue="1">
      <formula>($C4="Lø")</formula>
    </cfRule>
  </conditionalFormatting>
  <conditionalFormatting sqref="D32:M32">
    <cfRule type="expression" dxfId="718" priority="97" stopIfTrue="1">
      <formula>($C32="Sø")</formula>
    </cfRule>
    <cfRule type="expression" dxfId="717" priority="98" stopIfTrue="1">
      <formula>($C32="Lø")</formula>
    </cfRule>
  </conditionalFormatting>
  <conditionalFormatting sqref="D32:K32">
    <cfRule type="expression" dxfId="716" priority="95" stopIfTrue="1">
      <formula>($C32="Sø")</formula>
    </cfRule>
    <cfRule type="expression" dxfId="715" priority="96" stopIfTrue="1">
      <formula>($C32="Lø")</formula>
    </cfRule>
  </conditionalFormatting>
  <conditionalFormatting sqref="D32:K32">
    <cfRule type="expression" dxfId="714" priority="93" stopIfTrue="1">
      <formula>($C32="Sø")</formula>
    </cfRule>
    <cfRule type="expression" dxfId="713" priority="94" stopIfTrue="1">
      <formula>($C32="Lø")</formula>
    </cfRule>
  </conditionalFormatting>
  <conditionalFormatting sqref="D32:K32">
    <cfRule type="expression" dxfId="712" priority="91" stopIfTrue="1">
      <formula>($C32="Sø")</formula>
    </cfRule>
    <cfRule type="expression" dxfId="711" priority="92" stopIfTrue="1">
      <formula>($C32="Lø")</formula>
    </cfRule>
  </conditionalFormatting>
  <conditionalFormatting sqref="D32:K32">
    <cfRule type="expression" dxfId="710" priority="89" stopIfTrue="1">
      <formula>($C32="Sø")</formula>
    </cfRule>
    <cfRule type="expression" dxfId="709" priority="90" stopIfTrue="1">
      <formula>($C32="Lø")</formula>
    </cfRule>
  </conditionalFormatting>
  <conditionalFormatting sqref="D32:E32">
    <cfRule type="expression" dxfId="708" priority="87" stopIfTrue="1">
      <formula>($C32="Sø")</formula>
    </cfRule>
    <cfRule type="expression" dxfId="707" priority="88" stopIfTrue="1">
      <formula>($C32="Lø")</formula>
    </cfRule>
  </conditionalFormatting>
  <conditionalFormatting sqref="H32:I32">
    <cfRule type="expression" dxfId="706" priority="85" stopIfTrue="1">
      <formula>($C32="Sø")</formula>
    </cfRule>
    <cfRule type="expression" dxfId="705" priority="86" stopIfTrue="1">
      <formula>($C32="Lø")</formula>
    </cfRule>
  </conditionalFormatting>
  <conditionalFormatting sqref="J32:K32">
    <cfRule type="expression" dxfId="704" priority="83" stopIfTrue="1">
      <formula>($C32="Sø")</formula>
    </cfRule>
    <cfRule type="expression" dxfId="703" priority="84" stopIfTrue="1">
      <formula>($C32="Lø")</formula>
    </cfRule>
  </conditionalFormatting>
  <conditionalFormatting sqref="D32:K32">
    <cfRule type="expression" dxfId="702" priority="81" stopIfTrue="1">
      <formula>($C32="Sø")</formula>
    </cfRule>
    <cfRule type="expression" dxfId="701" priority="82" stopIfTrue="1">
      <formula>($C32="Lø")</formula>
    </cfRule>
  </conditionalFormatting>
  <conditionalFormatting sqref="J6:K6">
    <cfRule type="expression" dxfId="700" priority="79" stopIfTrue="1">
      <formula>($C6="Sø")</formula>
    </cfRule>
    <cfRule type="expression" dxfId="699" priority="80" stopIfTrue="1">
      <formula>($C6="Lø")</formula>
    </cfRule>
  </conditionalFormatting>
  <conditionalFormatting sqref="D6:I6">
    <cfRule type="expression" dxfId="698" priority="77" stopIfTrue="1">
      <formula>($C6="Sø")</formula>
    </cfRule>
    <cfRule type="expression" dxfId="697" priority="78" stopIfTrue="1">
      <formula>($C6="Lø")</formula>
    </cfRule>
  </conditionalFormatting>
  <conditionalFormatting sqref="J6:K6">
    <cfRule type="expression" dxfId="696" priority="75" stopIfTrue="1">
      <formula>($C6="Sø")</formula>
    </cfRule>
    <cfRule type="expression" dxfId="695" priority="76" stopIfTrue="1">
      <formula>($C6="Lø")</formula>
    </cfRule>
  </conditionalFormatting>
  <conditionalFormatting sqref="D6:I6">
    <cfRule type="expression" dxfId="694" priority="73" stopIfTrue="1">
      <formula>($C6="Sø")</formula>
    </cfRule>
    <cfRule type="expression" dxfId="693" priority="74" stopIfTrue="1">
      <formula>($C6="Lø")</formula>
    </cfRule>
  </conditionalFormatting>
  <conditionalFormatting sqref="D6:K6">
    <cfRule type="expression" dxfId="692" priority="71" stopIfTrue="1">
      <formula>($C6="Sø")</formula>
    </cfRule>
    <cfRule type="expression" dxfId="691" priority="72" stopIfTrue="1">
      <formula>($C6="Lø")</formula>
    </cfRule>
  </conditionalFormatting>
  <conditionalFormatting sqref="D6:E6">
    <cfRule type="expression" dxfId="690" priority="69" stopIfTrue="1">
      <formula>($C6="Sø")</formula>
    </cfRule>
    <cfRule type="expression" dxfId="689" priority="70" stopIfTrue="1">
      <formula>($C6="Lø")</formula>
    </cfRule>
  </conditionalFormatting>
  <conditionalFormatting sqref="D6:K6">
    <cfRule type="expression" dxfId="688" priority="67" stopIfTrue="1">
      <formula>($C6="Sø")</formula>
    </cfRule>
    <cfRule type="expression" dxfId="687" priority="68" stopIfTrue="1">
      <formula>($C6="Lø")</formula>
    </cfRule>
  </conditionalFormatting>
  <conditionalFormatting sqref="D6:E6">
    <cfRule type="expression" dxfId="686" priority="65" stopIfTrue="1">
      <formula>($C6="Sø")</formula>
    </cfRule>
    <cfRule type="expression" dxfId="685" priority="66" stopIfTrue="1">
      <formula>($C6="Lø")</formula>
    </cfRule>
  </conditionalFormatting>
  <conditionalFormatting sqref="J7:K7">
    <cfRule type="expression" dxfId="684" priority="63" stopIfTrue="1">
      <formula>($C7="Sø")</formula>
    </cfRule>
    <cfRule type="expression" dxfId="683" priority="64" stopIfTrue="1">
      <formula>($C7="Lø")</formula>
    </cfRule>
  </conditionalFormatting>
  <conditionalFormatting sqref="D7:I7">
    <cfRule type="expression" dxfId="682" priority="61" stopIfTrue="1">
      <formula>($C7="Sø")</formula>
    </cfRule>
    <cfRule type="expression" dxfId="681" priority="62" stopIfTrue="1">
      <formula>($C7="Lø")</formula>
    </cfRule>
  </conditionalFormatting>
  <conditionalFormatting sqref="J7:K7">
    <cfRule type="expression" dxfId="680" priority="59" stopIfTrue="1">
      <formula>($C7="Sø")</formula>
    </cfRule>
    <cfRule type="expression" dxfId="679" priority="60" stopIfTrue="1">
      <formula>($C7="Lø")</formula>
    </cfRule>
  </conditionalFormatting>
  <conditionalFormatting sqref="D7:I7">
    <cfRule type="expression" dxfId="678" priority="57" stopIfTrue="1">
      <formula>($C7="Sø")</formula>
    </cfRule>
    <cfRule type="expression" dxfId="677" priority="58" stopIfTrue="1">
      <formula>($C7="Lø")</formula>
    </cfRule>
  </conditionalFormatting>
  <conditionalFormatting sqref="D7:K7">
    <cfRule type="expression" dxfId="676" priority="55" stopIfTrue="1">
      <formula>($C7="Sø")</formula>
    </cfRule>
    <cfRule type="expression" dxfId="675" priority="56" stopIfTrue="1">
      <formula>($C7="Lø")</formula>
    </cfRule>
  </conditionalFormatting>
  <conditionalFormatting sqref="D7:E7">
    <cfRule type="expression" dxfId="674" priority="53" stopIfTrue="1">
      <formula>($C7="Sø")</formula>
    </cfRule>
    <cfRule type="expression" dxfId="673" priority="54" stopIfTrue="1">
      <formula>($C7="Lø")</formula>
    </cfRule>
  </conditionalFormatting>
  <conditionalFormatting sqref="D7:K7">
    <cfRule type="expression" dxfId="672" priority="51" stopIfTrue="1">
      <formula>($C7="Sø")</formula>
    </cfRule>
    <cfRule type="expression" dxfId="671" priority="52" stopIfTrue="1">
      <formula>($C7="Lø")</formula>
    </cfRule>
  </conditionalFormatting>
  <conditionalFormatting sqref="D7:E7">
    <cfRule type="expression" dxfId="670" priority="49" stopIfTrue="1">
      <formula>($C7="Sø")</formula>
    </cfRule>
    <cfRule type="expression" dxfId="669" priority="50" stopIfTrue="1">
      <formula>($C7="Lø")</formula>
    </cfRule>
  </conditionalFormatting>
  <conditionalFormatting sqref="J8:K8">
    <cfRule type="expression" dxfId="668" priority="47" stopIfTrue="1">
      <formula>($C8="Sø")</formula>
    </cfRule>
    <cfRule type="expression" dxfId="667" priority="48" stopIfTrue="1">
      <formula>($C8="Lø")</formula>
    </cfRule>
  </conditionalFormatting>
  <conditionalFormatting sqref="D8:I8">
    <cfRule type="expression" dxfId="666" priority="45" stopIfTrue="1">
      <formula>($C8="Sø")</formula>
    </cfRule>
    <cfRule type="expression" dxfId="665" priority="46" stopIfTrue="1">
      <formula>($C8="Lø")</formula>
    </cfRule>
  </conditionalFormatting>
  <conditionalFormatting sqref="J8:K8">
    <cfRule type="expression" dxfId="664" priority="43" stopIfTrue="1">
      <formula>($C8="Sø")</formula>
    </cfRule>
    <cfRule type="expression" dxfId="663" priority="44" stopIfTrue="1">
      <formula>($C8="Lø")</formula>
    </cfRule>
  </conditionalFormatting>
  <conditionalFormatting sqref="D8:I8">
    <cfRule type="expression" dxfId="662" priority="41" stopIfTrue="1">
      <formula>($C8="Sø")</formula>
    </cfRule>
    <cfRule type="expression" dxfId="661" priority="42" stopIfTrue="1">
      <formula>($C8="Lø")</formula>
    </cfRule>
  </conditionalFormatting>
  <conditionalFormatting sqref="D8:K8">
    <cfRule type="expression" dxfId="660" priority="39" stopIfTrue="1">
      <formula>($C8="Sø")</formula>
    </cfRule>
    <cfRule type="expression" dxfId="659" priority="40" stopIfTrue="1">
      <formula>($C8="Lø")</formula>
    </cfRule>
  </conditionalFormatting>
  <conditionalFormatting sqref="D8:E8">
    <cfRule type="expression" dxfId="658" priority="37" stopIfTrue="1">
      <formula>($C8="Sø")</formula>
    </cfRule>
    <cfRule type="expression" dxfId="657" priority="38" stopIfTrue="1">
      <formula>($C8="Lø")</formula>
    </cfRule>
  </conditionalFormatting>
  <conditionalFormatting sqref="D8:K8">
    <cfRule type="expression" dxfId="656" priority="35" stopIfTrue="1">
      <formula>($C8="Sø")</formula>
    </cfRule>
    <cfRule type="expression" dxfId="655" priority="36" stopIfTrue="1">
      <formula>($C8="Lø")</formula>
    </cfRule>
  </conditionalFormatting>
  <conditionalFormatting sqref="D8:E8">
    <cfRule type="expression" dxfId="654" priority="33" stopIfTrue="1">
      <formula>($C8="Sø")</formula>
    </cfRule>
    <cfRule type="expression" dxfId="653" priority="34" stopIfTrue="1">
      <formula>($C8="Lø")</formula>
    </cfRule>
  </conditionalFormatting>
  <conditionalFormatting sqref="J9:K9">
    <cfRule type="expression" dxfId="652" priority="31" stopIfTrue="1">
      <formula>($C9="Sø")</formula>
    </cfRule>
    <cfRule type="expression" dxfId="651" priority="32" stopIfTrue="1">
      <formula>($C9="Lø")</formula>
    </cfRule>
  </conditionalFormatting>
  <conditionalFormatting sqref="D9:I9">
    <cfRule type="expression" dxfId="650" priority="29" stopIfTrue="1">
      <formula>($C9="Sø")</formula>
    </cfRule>
    <cfRule type="expression" dxfId="649" priority="30" stopIfTrue="1">
      <formula>($C9="Lø")</formula>
    </cfRule>
  </conditionalFormatting>
  <conditionalFormatting sqref="J9:K9">
    <cfRule type="expression" dxfId="648" priority="27" stopIfTrue="1">
      <formula>($C9="Sø")</formula>
    </cfRule>
    <cfRule type="expression" dxfId="647" priority="28" stopIfTrue="1">
      <formula>($C9="Lø")</formula>
    </cfRule>
  </conditionalFormatting>
  <conditionalFormatting sqref="D9:I9">
    <cfRule type="expression" dxfId="646" priority="25" stopIfTrue="1">
      <formula>($C9="Sø")</formula>
    </cfRule>
    <cfRule type="expression" dxfId="645" priority="26" stopIfTrue="1">
      <formula>($C9="Lø")</formula>
    </cfRule>
  </conditionalFormatting>
  <conditionalFormatting sqref="D9:K9">
    <cfRule type="expression" dxfId="644" priority="23" stopIfTrue="1">
      <formula>($C9="Sø")</formula>
    </cfRule>
    <cfRule type="expression" dxfId="643" priority="24" stopIfTrue="1">
      <formula>($C9="Lø")</formula>
    </cfRule>
  </conditionalFormatting>
  <conditionalFormatting sqref="D9:E9">
    <cfRule type="expression" dxfId="642" priority="21" stopIfTrue="1">
      <formula>($C9="Sø")</formula>
    </cfRule>
    <cfRule type="expression" dxfId="641" priority="22" stopIfTrue="1">
      <formula>($C9="Lø")</formula>
    </cfRule>
  </conditionalFormatting>
  <conditionalFormatting sqref="D9:K9">
    <cfRule type="expression" dxfId="640" priority="19" stopIfTrue="1">
      <formula>($C9="Sø")</formula>
    </cfRule>
    <cfRule type="expression" dxfId="639" priority="20" stopIfTrue="1">
      <formula>($C9="Lø")</formula>
    </cfRule>
  </conditionalFormatting>
  <conditionalFormatting sqref="D9:E9">
    <cfRule type="expression" dxfId="638" priority="17" stopIfTrue="1">
      <formula>($C9="Sø")</formula>
    </cfRule>
    <cfRule type="expression" dxfId="637" priority="18" stopIfTrue="1">
      <formula>($C9="Lø")</formula>
    </cfRule>
  </conditionalFormatting>
  <conditionalFormatting sqref="J12:K12">
    <cfRule type="expression" dxfId="636" priority="15" stopIfTrue="1">
      <formula>($C12="Sø")</formula>
    </cfRule>
    <cfRule type="expression" dxfId="635" priority="16" stopIfTrue="1">
      <formula>($C12="Lø")</formula>
    </cfRule>
  </conditionalFormatting>
  <conditionalFormatting sqref="D12:I12">
    <cfRule type="expression" dxfId="634" priority="13" stopIfTrue="1">
      <formula>($C12="Sø")</formula>
    </cfRule>
    <cfRule type="expression" dxfId="633" priority="14" stopIfTrue="1">
      <formula>($C12="Lø")</formula>
    </cfRule>
  </conditionalFormatting>
  <conditionalFormatting sqref="J12:K12">
    <cfRule type="expression" dxfId="632" priority="11" stopIfTrue="1">
      <formula>($C12="Sø")</formula>
    </cfRule>
    <cfRule type="expression" dxfId="631" priority="12" stopIfTrue="1">
      <formula>($C12="Lø")</formula>
    </cfRule>
  </conditionalFormatting>
  <conditionalFormatting sqref="D12:I12">
    <cfRule type="expression" dxfId="630" priority="9" stopIfTrue="1">
      <formula>($C12="Sø")</formula>
    </cfRule>
    <cfRule type="expression" dxfId="629" priority="10" stopIfTrue="1">
      <formula>($C12="Lø")</formula>
    </cfRule>
  </conditionalFormatting>
  <conditionalFormatting sqref="D12:K12">
    <cfRule type="expression" dxfId="628" priority="7" stopIfTrue="1">
      <formula>($C12="Sø")</formula>
    </cfRule>
    <cfRule type="expression" dxfId="627" priority="8" stopIfTrue="1">
      <formula>($C12="Lø")</formula>
    </cfRule>
  </conditionalFormatting>
  <conditionalFormatting sqref="D12:E12">
    <cfRule type="expression" dxfId="626" priority="5" stopIfTrue="1">
      <formula>($C12="Sø")</formula>
    </cfRule>
    <cfRule type="expression" dxfId="625" priority="6" stopIfTrue="1">
      <formula>($C12="Lø")</formula>
    </cfRule>
  </conditionalFormatting>
  <conditionalFormatting sqref="D12:K12">
    <cfRule type="expression" dxfId="624" priority="3" stopIfTrue="1">
      <formula>($C12="Sø")</formula>
    </cfRule>
    <cfRule type="expression" dxfId="623" priority="4" stopIfTrue="1">
      <formula>($C12="Lø")</formula>
    </cfRule>
  </conditionalFormatting>
  <conditionalFormatting sqref="D12:E12">
    <cfRule type="expression" dxfId="622" priority="1" stopIfTrue="1">
      <formula>($C12="Sø")</formula>
    </cfRule>
    <cfRule type="expression" dxfId="621" priority="2" stopIfTrue="1">
      <formula>($C12="Lø")</formula>
    </cfRule>
  </conditionalFormatting>
  <dataValidations count="8"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allowBlank="1" showInputMessage="1" showErrorMessage="1" promptTitle="Mødetid" prompt="Mødetid angives som et klokkeslet på formen tt:mm." sqref="D2:D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Sluttid" prompt="Sluttid angives som et klokkeslet på formen tt:mm." sqref="V2:V3 E2:T3"/>
    <dataValidation type="list" showInputMessage="1" showErrorMessage="1" sqref="M4:M34">
      <formula1>"¨,Ma,Ti,On,To,Fr"</formula1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4" sqref="D4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Feb</v>
      </c>
      <c r="B1" s="69">
        <f>YEAR($B$4)</f>
        <v>2013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DATE(Baggrundsoplysninger!B2+1,2,1)</f>
        <v>39844</v>
      </c>
      <c r="C4" s="6" t="str">
        <f>LOOKUP(WEEKDAY(B4,2),{1,2,3,4,5,6,7},{"Ma","Ti","On","To","Fr","Lø","Sø"})</f>
        <v>Fr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 t="shared" ref="O4:O12" si="0">IF(AND(D4,E4&lt;&gt;""),(E4-D4),"")</f>
        <v/>
      </c>
      <c r="P4" s="8" t="str">
        <f t="shared" ref="P4:P12" si="1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12" si="2">IF(SUM(O4:R4)&gt;0,(SUM(N4:R4)),"")</f>
        <v/>
      </c>
      <c r="T4" s="9" t="str">
        <f t="shared" ref="T4:T12" si="3"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12" si="4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0.25</v>
      </c>
      <c r="W4" s="10" t="str">
        <f t="shared" ref="W4:W12" si="5">IF(U4="","",(-V4+U4+0.0000001))</f>
        <v/>
      </c>
      <c r="X4" s="83">
        <f>IF(W4="",Jan!X35, Jan!X35+W4)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39845</v>
      </c>
      <c r="C5" s="6" t="str">
        <f>LOOKUP(WEEKDAY(B5,2),{1,2,3,4,5,6,7},{"Ma","Ti","On","To","Fr","Lø","Sø"})</f>
        <v>Lø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si="0"/>
        <v/>
      </c>
      <c r="P5" s="8" t="str">
        <f t="shared" si="1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2"/>
        <v/>
      </c>
      <c r="T5" s="9" t="str">
        <f t="shared" si="3"/>
        <v/>
      </c>
      <c r="U5" s="8" t="str">
        <f t="shared" si="4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</v>
      </c>
      <c r="W5" s="10" t="str">
        <f t="shared" si="5"/>
        <v/>
      </c>
      <c r="X5" s="83">
        <f t="shared" ref="X5:X12" si="6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7">B5+1</f>
        <v>39846</v>
      </c>
      <c r="C6" s="6" t="str">
        <f>LOOKUP(WEEKDAY(B6,2),{1,2,3,4,5,6,7},{"Ma","Ti","On","To","Fr","Lø","Sø"})</f>
        <v>Sø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0"/>
        <v/>
      </c>
      <c r="P6" s="8" t="str">
        <f t="shared" si="1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2"/>
        <v/>
      </c>
      <c r="T6" s="9" t="str">
        <f t="shared" si="3"/>
        <v/>
      </c>
      <c r="U6" s="8" t="str">
        <f t="shared" si="4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</v>
      </c>
      <c r="W6" s="10" t="str">
        <f t="shared" si="5"/>
        <v/>
      </c>
      <c r="X6" s="83">
        <f t="shared" si="6"/>
        <v>0</v>
      </c>
      <c r="Y6" s="103"/>
    </row>
    <row r="7" spans="1:25">
      <c r="A7" s="100">
        <f>IF(C7="Ma",WEEKNUM(B7,2)-Baggrundsoplysninger!$I$2,"")</f>
        <v>6</v>
      </c>
      <c r="B7" s="70">
        <f t="shared" si="7"/>
        <v>39847</v>
      </c>
      <c r="C7" s="6" t="str">
        <f>LOOKUP(WEEKDAY(B7,2),{1,2,3,4,5,6,7},{"Ma","Ti","On","To","Fr","Lø","Sø"})</f>
        <v>Ma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0"/>
        <v/>
      </c>
      <c r="P7" s="8" t="str">
        <f t="shared" si="1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 t="shared" si="2"/>
        <v/>
      </c>
      <c r="T7" s="9" t="str">
        <f t="shared" si="3"/>
        <v/>
      </c>
      <c r="U7" s="8" t="str">
        <f t="shared" si="4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0.29166666666666669</v>
      </c>
      <c r="W7" s="10" t="str">
        <f t="shared" si="5"/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39848</v>
      </c>
      <c r="C8" s="6" t="str">
        <f>LOOKUP(WEEKDAY(B8,2),{1,2,3,4,5,6,7},{"Ma","Ti","On","To","Fr","Lø","Sø"})</f>
        <v>Ti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 t="shared" si="0"/>
        <v/>
      </c>
      <c r="P8" s="8" t="str">
        <f t="shared" si="1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2"/>
        <v/>
      </c>
      <c r="T8" s="9" t="str">
        <f t="shared" si="3"/>
        <v/>
      </c>
      <c r="U8" s="8" t="str">
        <f t="shared" si="4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0.33333333333333331</v>
      </c>
      <c r="W8" s="10" t="str">
        <f t="shared" si="5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39849</v>
      </c>
      <c r="C9" s="6" t="str">
        <f>LOOKUP(WEEKDAY(B9,2),{1,2,3,4,5,6,7},{"Ma","Ti","On","To","Fr","Lø","Sø"})</f>
        <v>On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0"/>
        <v/>
      </c>
      <c r="P9" s="8" t="str">
        <f t="shared" si="1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2"/>
        <v/>
      </c>
      <c r="T9" s="9" t="str">
        <f t="shared" si="3"/>
        <v/>
      </c>
      <c r="U9" s="8" t="str">
        <f t="shared" si="4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0.33333333333333331</v>
      </c>
      <c r="W9" s="10" t="str">
        <f t="shared" si="5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39850</v>
      </c>
      <c r="C10" s="6" t="str">
        <f>LOOKUP(WEEKDAY(B10,2),{1,2,3,4,5,6,7},{"Ma","Ti","On","To","Fr","Lø","Sø"})</f>
        <v>To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0"/>
        <v/>
      </c>
      <c r="P10" s="8" t="str">
        <f t="shared" si="1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2"/>
        <v/>
      </c>
      <c r="T10" s="9" t="str">
        <f t="shared" si="3"/>
        <v/>
      </c>
      <c r="U10" s="8" t="str">
        <f t="shared" si="4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0.33333333333333331</v>
      </c>
      <c r="W10" s="10" t="str">
        <f t="shared" si="5"/>
        <v/>
      </c>
      <c r="X10" s="83">
        <f t="shared" si="6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7"/>
        <v>39851</v>
      </c>
      <c r="C11" s="6" t="str">
        <f>LOOKUP(WEEKDAY(B11,2),{1,2,3,4,5,6,7},{"Ma","Ti","On","To","Fr","Lø","Sø"})</f>
        <v>Fr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0"/>
        <v/>
      </c>
      <c r="P11" s="8" t="str">
        <f t="shared" si="1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2"/>
        <v/>
      </c>
      <c r="T11" s="9" t="str">
        <f t="shared" si="3"/>
        <v/>
      </c>
      <c r="U11" s="8" t="str">
        <f t="shared" si="4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0.25</v>
      </c>
      <c r="W11" s="10" t="str">
        <f t="shared" si="5"/>
        <v/>
      </c>
      <c r="X11" s="83">
        <f t="shared" si="6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39852</v>
      </c>
      <c r="C12" s="6" t="str">
        <f>LOOKUP(WEEKDAY(B12,2),{1,2,3,4,5,6,7},{"Ma","Ti","On","To","Fr","Lø","Sø"})</f>
        <v>Lø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0"/>
        <v/>
      </c>
      <c r="P12" s="8" t="str">
        <f t="shared" si="1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2"/>
        <v/>
      </c>
      <c r="T12" s="9" t="str">
        <f t="shared" si="3"/>
        <v/>
      </c>
      <c r="U12" s="8" t="str">
        <f t="shared" si="4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</v>
      </c>
      <c r="W12" s="10" t="str">
        <f t="shared" si="5"/>
        <v/>
      </c>
      <c r="X12" s="83">
        <f t="shared" si="6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8">B12+1</f>
        <v>39853</v>
      </c>
      <c r="C13" s="6" t="str">
        <f>LOOKUP(WEEKDAY(B13,2),{1,2,3,4,5,6,7},{"Ma","Ti","On","To","Fr","Lø","Sø"})</f>
        <v>Sø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ref="O13:O34" si="9">IF(AND(D13,E13&lt;&gt;""),(E13-D13),"")</f>
        <v/>
      </c>
      <c r="P13" s="8" t="str">
        <f t="shared" ref="P13:P34" si="10">IF(AND(F13,G13&lt;&gt;""),(G13-F13),"")</f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ref="S13:S34" si="11">IF(SUM(O13:R13)&gt;0,(SUM(N13:R13)),"")</f>
        <v/>
      </c>
      <c r="T13" s="9" t="str">
        <f t="shared" ref="T13:T35" si="12">IF(L13="","",IF(L13="Flexdag",0,IF(OR((L13="omsorgsdag-seniordag"),(L13="kursus"),(L13="ferie"),(L13="sygdom"),(L13="Barns 1. sygedag"),(L13="Barns 2. sygedag"),(L13="særlig feriedag"),(L13="helligdag")),V13)))</f>
        <v/>
      </c>
      <c r="U13" s="8" t="str">
        <f t="shared" ref="U13:U34" si="13">IF(OR(S13,T13&lt;&gt;""),SUM(T13,S13),"")</f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</v>
      </c>
      <c r="W13" s="10" t="str">
        <f t="shared" ref="W13:W34" si="14">IF(U13="","",(-V13+U13+0.0000001))</f>
        <v/>
      </c>
      <c r="X13" s="83">
        <f t="shared" ref="X13:X34" si="15">IF(W13="",X12,IF(W13&lt;&gt;"",X12+W13))</f>
        <v>0</v>
      </c>
      <c r="Y13" s="103"/>
    </row>
    <row r="14" spans="1:25">
      <c r="A14" s="100">
        <f>IF(C14="Ma",WEEKNUM(B14,2)-Baggrundsoplysninger!$I$2,"")</f>
        <v>7</v>
      </c>
      <c r="B14" s="70">
        <f t="shared" si="8"/>
        <v>39854</v>
      </c>
      <c r="C14" s="6" t="str">
        <f>LOOKUP(WEEKDAY(B14,2),{1,2,3,4,5,6,7},{"Ma","Ti","On","To","Fr","Lø","Sø"})</f>
        <v>Ma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9"/>
        <v/>
      </c>
      <c r="P14" s="8" t="str">
        <f t="shared" si="10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1"/>
        <v/>
      </c>
      <c r="T14" s="9" t="str">
        <f t="shared" si="12"/>
        <v/>
      </c>
      <c r="U14" s="8" t="str">
        <f t="shared" si="13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0.29166666666666669</v>
      </c>
      <c r="W14" s="10" t="str">
        <f t="shared" si="14"/>
        <v/>
      </c>
      <c r="X14" s="83">
        <f t="shared" si="15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8"/>
        <v>39855</v>
      </c>
      <c r="C15" s="6" t="str">
        <f>LOOKUP(WEEKDAY(B15,2),{1,2,3,4,5,6,7},{"Ma","Ti","On","To","Fr","Lø","Sø"})</f>
        <v>Ti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9"/>
        <v/>
      </c>
      <c r="P15" s="8" t="str">
        <f t="shared" si="10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1"/>
        <v/>
      </c>
      <c r="T15" s="9" t="str">
        <f t="shared" si="12"/>
        <v/>
      </c>
      <c r="U15" s="8" t="str">
        <f t="shared" si="13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0.33333333333333331</v>
      </c>
      <c r="W15" s="10" t="str">
        <f t="shared" si="14"/>
        <v/>
      </c>
      <c r="X15" s="83">
        <f t="shared" si="15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8"/>
        <v>39856</v>
      </c>
      <c r="C16" s="6" t="str">
        <f>LOOKUP(WEEKDAY(B16,2),{1,2,3,4,5,6,7},{"Ma","Ti","On","To","Fr","Lø","Sø"})</f>
        <v>On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9"/>
        <v/>
      </c>
      <c r="P16" s="8" t="str">
        <f t="shared" si="10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1"/>
        <v/>
      </c>
      <c r="T16" s="9" t="str">
        <f t="shared" si="12"/>
        <v/>
      </c>
      <c r="U16" s="8" t="str">
        <f t="shared" si="13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0.33333333333333331</v>
      </c>
      <c r="W16" s="10" t="str">
        <f t="shared" si="14"/>
        <v/>
      </c>
      <c r="X16" s="83">
        <f t="shared" si="15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8"/>
        <v>39857</v>
      </c>
      <c r="C17" s="6" t="str">
        <f>LOOKUP(WEEKDAY(B17,2),{1,2,3,4,5,6,7},{"Ma","Ti","On","To","Fr","Lø","Sø"})</f>
        <v>To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9"/>
        <v/>
      </c>
      <c r="P17" s="8" t="str">
        <f t="shared" si="10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1"/>
        <v/>
      </c>
      <c r="T17" s="9" t="str">
        <f t="shared" si="12"/>
        <v/>
      </c>
      <c r="U17" s="8" t="str">
        <f t="shared" si="13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0.33333333333333331</v>
      </c>
      <c r="W17" s="10" t="str">
        <f t="shared" si="14"/>
        <v/>
      </c>
      <c r="X17" s="83">
        <f t="shared" si="15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8"/>
        <v>39858</v>
      </c>
      <c r="C18" s="6" t="str">
        <f>LOOKUP(WEEKDAY(B18,2),{1,2,3,4,5,6,7},{"Ma","Ti","On","To","Fr","Lø","Sø"})</f>
        <v>Fr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9"/>
        <v/>
      </c>
      <c r="P18" s="8" t="str">
        <f t="shared" si="10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1"/>
        <v/>
      </c>
      <c r="T18" s="9" t="str">
        <f t="shared" si="12"/>
        <v/>
      </c>
      <c r="U18" s="8" t="str">
        <f t="shared" si="13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0.25</v>
      </c>
      <c r="W18" s="10" t="str">
        <f t="shared" si="14"/>
        <v/>
      </c>
      <c r="X18" s="83">
        <f t="shared" si="15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8"/>
        <v>39859</v>
      </c>
      <c r="C19" s="6" t="str">
        <f>LOOKUP(WEEKDAY(B19,2),{1,2,3,4,5,6,7},{"Ma","Ti","On","To","Fr","Lø","Sø"})</f>
        <v>Lø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9"/>
        <v/>
      </c>
      <c r="P19" s="8" t="str">
        <f t="shared" si="10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1"/>
        <v/>
      </c>
      <c r="T19" s="9" t="str">
        <f t="shared" si="12"/>
        <v/>
      </c>
      <c r="U19" s="8" t="str">
        <f t="shared" si="13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</v>
      </c>
      <c r="W19" s="10" t="str">
        <f t="shared" si="14"/>
        <v/>
      </c>
      <c r="X19" s="83">
        <f t="shared" si="15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8"/>
        <v>39860</v>
      </c>
      <c r="C20" s="6" t="str">
        <f>LOOKUP(WEEKDAY(B20,2),{1,2,3,4,5,6,7},{"Ma","Ti","On","To","Fr","Lø","Sø"})</f>
        <v>Sø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9"/>
        <v/>
      </c>
      <c r="P20" s="8" t="str">
        <f t="shared" si="10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1"/>
        <v/>
      </c>
      <c r="T20" s="9" t="str">
        <f t="shared" si="12"/>
        <v/>
      </c>
      <c r="U20" s="8" t="str">
        <f t="shared" si="13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</v>
      </c>
      <c r="W20" s="10" t="str">
        <f t="shared" si="14"/>
        <v/>
      </c>
      <c r="X20" s="83">
        <f t="shared" si="15"/>
        <v>0</v>
      </c>
      <c r="Y20" s="103"/>
    </row>
    <row r="21" spans="1:25">
      <c r="A21" s="100">
        <f>IF(C21="Ma",WEEKNUM(B21,2)-Baggrundsoplysninger!$I$2,"")</f>
        <v>8</v>
      </c>
      <c r="B21" s="70">
        <f t="shared" si="8"/>
        <v>39861</v>
      </c>
      <c r="C21" s="6" t="str">
        <f>LOOKUP(WEEKDAY(B21,2),{1,2,3,4,5,6,7},{"Ma","Ti","On","To","Fr","Lø","Sø"})</f>
        <v>Ma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9"/>
        <v/>
      </c>
      <c r="P21" s="8" t="str">
        <f t="shared" si="10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1"/>
        <v/>
      </c>
      <c r="T21" s="9" t="str">
        <f t="shared" si="12"/>
        <v/>
      </c>
      <c r="U21" s="8" t="str">
        <f t="shared" si="13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0.29166666666666669</v>
      </c>
      <c r="W21" s="10" t="str">
        <f t="shared" si="14"/>
        <v/>
      </c>
      <c r="X21" s="83">
        <f t="shared" si="15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8"/>
        <v>39862</v>
      </c>
      <c r="C22" s="6" t="str">
        <f>LOOKUP(WEEKDAY(B22,2),{1,2,3,4,5,6,7},{"Ma","Ti","On","To","Fr","Lø","Sø"})</f>
        <v>Ti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9"/>
        <v/>
      </c>
      <c r="P22" s="8" t="str">
        <f t="shared" si="10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1"/>
        <v/>
      </c>
      <c r="T22" s="9" t="str">
        <f t="shared" si="12"/>
        <v/>
      </c>
      <c r="U22" s="8" t="str">
        <f t="shared" si="13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0.33333333333333331</v>
      </c>
      <c r="W22" s="10" t="str">
        <f t="shared" si="14"/>
        <v/>
      </c>
      <c r="X22" s="83">
        <f t="shared" si="15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8"/>
        <v>39863</v>
      </c>
      <c r="C23" s="6" t="str">
        <f>LOOKUP(WEEKDAY(B23,2),{1,2,3,4,5,6,7},{"Ma","Ti","On","To","Fr","Lø","Sø"})</f>
        <v>On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9"/>
        <v/>
      </c>
      <c r="P23" s="8" t="str">
        <f t="shared" si="10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1"/>
        <v/>
      </c>
      <c r="T23" s="9" t="str">
        <f t="shared" si="12"/>
        <v/>
      </c>
      <c r="U23" s="8" t="str">
        <f t="shared" si="13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0.33333333333333331</v>
      </c>
      <c r="W23" s="10" t="str">
        <f t="shared" si="14"/>
        <v/>
      </c>
      <c r="X23" s="83">
        <f t="shared" si="15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8"/>
        <v>39864</v>
      </c>
      <c r="C24" s="6" t="str">
        <f>LOOKUP(WEEKDAY(B24,2),{1,2,3,4,5,6,7},{"Ma","Ti","On","To","Fr","Lø","Sø"})</f>
        <v>To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9"/>
        <v/>
      </c>
      <c r="P24" s="8" t="str">
        <f t="shared" si="10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1"/>
        <v/>
      </c>
      <c r="T24" s="9" t="str">
        <f t="shared" si="12"/>
        <v/>
      </c>
      <c r="U24" s="8" t="str">
        <f t="shared" si="13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0.33333333333333331</v>
      </c>
      <c r="W24" s="10" t="str">
        <f t="shared" si="14"/>
        <v/>
      </c>
      <c r="X24" s="83">
        <f t="shared" si="15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8"/>
        <v>39865</v>
      </c>
      <c r="C25" s="6" t="str">
        <f>LOOKUP(WEEKDAY(B25,2),{1,2,3,4,5,6,7},{"Ma","Ti","On","To","Fr","Lø","Sø"})</f>
        <v>Fr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9"/>
        <v/>
      </c>
      <c r="P25" s="8" t="str">
        <f t="shared" si="10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1"/>
        <v/>
      </c>
      <c r="T25" s="9" t="str">
        <f t="shared" si="12"/>
        <v/>
      </c>
      <c r="U25" s="8" t="str">
        <f t="shared" si="13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0.25</v>
      </c>
      <c r="W25" s="10" t="str">
        <f t="shared" si="14"/>
        <v/>
      </c>
      <c r="X25" s="83">
        <f t="shared" si="15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8"/>
        <v>39866</v>
      </c>
      <c r="C26" s="6" t="str">
        <f>LOOKUP(WEEKDAY(B26,2),{1,2,3,4,5,6,7},{"Ma","Ti","On","To","Fr","Lø","Sø"})</f>
        <v>Lø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9"/>
        <v/>
      </c>
      <c r="P26" s="8" t="str">
        <f t="shared" si="10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1"/>
        <v/>
      </c>
      <c r="T26" s="9" t="str">
        <f t="shared" si="12"/>
        <v/>
      </c>
      <c r="U26" s="8" t="str">
        <f t="shared" si="13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</v>
      </c>
      <c r="W26" s="10" t="str">
        <f t="shared" si="14"/>
        <v/>
      </c>
      <c r="X26" s="83">
        <f t="shared" si="15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8"/>
        <v>39867</v>
      </c>
      <c r="C27" s="6" t="str">
        <f>LOOKUP(WEEKDAY(B27,2),{1,2,3,4,5,6,7},{"Ma","Ti","On","To","Fr","Lø","Sø"})</f>
        <v>Sø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9"/>
        <v/>
      </c>
      <c r="P27" s="8" t="str">
        <f t="shared" si="10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1"/>
        <v/>
      </c>
      <c r="T27" s="9" t="str">
        <f t="shared" si="12"/>
        <v/>
      </c>
      <c r="U27" s="8" t="str">
        <f t="shared" si="13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</v>
      </c>
      <c r="W27" s="10" t="str">
        <f t="shared" si="14"/>
        <v/>
      </c>
      <c r="X27" s="83">
        <f t="shared" si="15"/>
        <v>0</v>
      </c>
      <c r="Y27" s="103"/>
    </row>
    <row r="28" spans="1:25">
      <c r="A28" s="100">
        <f>IF(C28="Ma",WEEKNUM(B28,2)-Baggrundsoplysninger!$I$2,"")</f>
        <v>9</v>
      </c>
      <c r="B28" s="70">
        <f t="shared" si="8"/>
        <v>39868</v>
      </c>
      <c r="C28" s="6" t="str">
        <f>LOOKUP(WEEKDAY(B28,2),{1,2,3,4,5,6,7},{"Ma","Ti","On","To","Fr","Lø","Sø"})</f>
        <v>Ma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9"/>
        <v/>
      </c>
      <c r="P28" s="8" t="str">
        <f t="shared" si="10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1"/>
        <v/>
      </c>
      <c r="T28" s="9" t="str">
        <f t="shared" si="12"/>
        <v/>
      </c>
      <c r="U28" s="8" t="str">
        <f t="shared" si="13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0.29166666666666669</v>
      </c>
      <c r="W28" s="10" t="str">
        <f t="shared" si="14"/>
        <v/>
      </c>
      <c r="X28" s="83">
        <f t="shared" si="15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8"/>
        <v>39869</v>
      </c>
      <c r="C29" s="6" t="str">
        <f>LOOKUP(WEEKDAY(B29,2),{1,2,3,4,5,6,7},{"Ma","Ti","On","To","Fr","Lø","Sø"})</f>
        <v>Ti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9"/>
        <v/>
      </c>
      <c r="P29" s="8" t="str">
        <f t="shared" si="10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1"/>
        <v/>
      </c>
      <c r="T29" s="9" t="str">
        <f t="shared" si="12"/>
        <v/>
      </c>
      <c r="U29" s="8" t="str">
        <f t="shared" si="13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0.33333333333333331</v>
      </c>
      <c r="W29" s="10" t="str">
        <f t="shared" si="14"/>
        <v/>
      </c>
      <c r="X29" s="83">
        <f t="shared" si="15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8"/>
        <v>39870</v>
      </c>
      <c r="C30" s="6" t="str">
        <f>LOOKUP(WEEKDAY(B30,2),{1,2,3,4,5,6,7},{"Ma","Ti","On","To","Fr","Lø","Sø"})</f>
        <v>On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9"/>
        <v/>
      </c>
      <c r="P30" s="8" t="str">
        <f t="shared" si="10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1"/>
        <v/>
      </c>
      <c r="T30" s="9" t="str">
        <f t="shared" si="12"/>
        <v/>
      </c>
      <c r="U30" s="8" t="str">
        <f t="shared" si="13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0.33333333333333331</v>
      </c>
      <c r="W30" s="10" t="str">
        <f t="shared" si="14"/>
        <v/>
      </c>
      <c r="X30" s="83">
        <f t="shared" si="15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8"/>
        <v>39871</v>
      </c>
      <c r="C31" s="6" t="str">
        <f>LOOKUP(WEEKDAY(B31,2),{1,2,3,4,5,6,7},{"Ma","Ti","On","To","Fr","Lø","Sø"})</f>
        <v>To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9"/>
        <v/>
      </c>
      <c r="P31" s="8" t="str">
        <f t="shared" si="10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1"/>
        <v/>
      </c>
      <c r="T31" s="9" t="str">
        <f t="shared" si="12"/>
        <v/>
      </c>
      <c r="U31" s="8" t="str">
        <f t="shared" si="13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0.33333333333333331</v>
      </c>
      <c r="W31" s="10" t="str">
        <f t="shared" si="14"/>
        <v/>
      </c>
      <c r="X31" s="83">
        <f t="shared" si="15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8"/>
        <v>39872</v>
      </c>
      <c r="C32" s="6" t="str">
        <f>LOOKUP(WEEKDAY(B32,2),{1,2,3,4,5,6,7},{"Ma","Ti","On","To","Fr","Lø","Sø"})</f>
        <v>Fr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9"/>
        <v/>
      </c>
      <c r="P32" s="8" t="str">
        <f t="shared" si="10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1"/>
        <v/>
      </c>
      <c r="T32" s="9" t="str">
        <f t="shared" si="12"/>
        <v/>
      </c>
      <c r="U32" s="8" t="str">
        <f t="shared" si="13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0.25</v>
      </c>
      <c r="W32" s="10" t="str">
        <f t="shared" si="14"/>
        <v/>
      </c>
      <c r="X32" s="83">
        <f t="shared" si="15"/>
        <v>0</v>
      </c>
      <c r="Y32" s="103"/>
    </row>
    <row r="33" spans="1:25" hidden="1">
      <c r="A33" s="100" t="str">
        <f>IF(C33="Ma",WEEKNUM(B33,2)-Baggrundsoplysninger!$I$2,"")</f>
        <v/>
      </c>
      <c r="B33" s="70">
        <f t="shared" si="8"/>
        <v>39873</v>
      </c>
      <c r="C33" s="6" t="str">
        <f>LOOKUP(WEEKDAY(B33,2),{1,2,3,4,5,6,7},{"Ma","Ti","On","To","Fr","Lø","Sø"})</f>
        <v>Lø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9"/>
        <v/>
      </c>
      <c r="P33" s="8" t="str">
        <f t="shared" si="10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1"/>
        <v/>
      </c>
      <c r="T33" s="9" t="str">
        <f t="shared" si="12"/>
        <v/>
      </c>
      <c r="U33" s="8" t="str">
        <f t="shared" si="13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</v>
      </c>
      <c r="W33" s="10" t="str">
        <f t="shared" si="14"/>
        <v/>
      </c>
      <c r="X33" s="83">
        <f t="shared" si="15"/>
        <v>0</v>
      </c>
      <c r="Y33" s="103"/>
    </row>
    <row r="34" spans="1:25" hidden="1">
      <c r="A34" s="100" t="str">
        <f>IF(C34="Ma",WEEKNUM(B34,2)-Baggrundsoplysninger!$I$2,"")</f>
        <v/>
      </c>
      <c r="B34" s="70">
        <f t="shared" si="8"/>
        <v>39874</v>
      </c>
      <c r="C34" s="6" t="str">
        <f>LOOKUP(WEEKDAY(B34,2),{1,2,3,4,5,6,7},{"Ma","Ti","On","To","Fr","Lø","Sø"})</f>
        <v>Sø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9"/>
        <v/>
      </c>
      <c r="P34" s="8" t="str">
        <f t="shared" si="10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1"/>
        <v/>
      </c>
      <c r="T34" s="9" t="str">
        <f t="shared" si="12"/>
        <v/>
      </c>
      <c r="U34" s="8" t="str">
        <f t="shared" si="13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</v>
      </c>
      <c r="W34" s="10" t="str">
        <f t="shared" si="14"/>
        <v/>
      </c>
      <c r="X34" s="83">
        <f t="shared" si="15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12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Feb</v>
      </c>
      <c r="B40" s="69">
        <f>YEAR($B$4)</f>
        <v>2013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Jan!X46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Jan!X50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Jan!X54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COUNTIF(L3:L34,"Sygdom")+Jan!C57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sygedag")+Jan!C60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sygedag")+Jan!C63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Feb</v>
      </c>
      <c r="B65" s="69">
        <f>YEAR($B$4)</f>
        <v>2013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620" priority="206" stopIfTrue="1" operator="greaterThanOrEqual">
      <formula>0</formula>
    </cfRule>
    <cfRule type="cellIs" dxfId="619" priority="207" stopIfTrue="1" operator="lessThan">
      <formula>0</formula>
    </cfRule>
  </conditionalFormatting>
  <conditionalFormatting sqref="W4:W34">
    <cfRule type="cellIs" dxfId="618" priority="204" stopIfTrue="1" operator="greaterThanOrEqual">
      <formula>0</formula>
    </cfRule>
    <cfRule type="cellIs" dxfId="617" priority="205" stopIfTrue="1" operator="lessThan">
      <formula>0</formula>
    </cfRule>
  </conditionalFormatting>
  <conditionalFormatting sqref="X35:X36">
    <cfRule type="cellIs" dxfId="616" priority="202" stopIfTrue="1" operator="greaterThanOrEqual">
      <formula>0</formula>
    </cfRule>
    <cfRule type="cellIs" dxfId="615" priority="203" stopIfTrue="1" operator="lessThan">
      <formula>0</formula>
    </cfRule>
  </conditionalFormatting>
  <conditionalFormatting sqref="D12:I34 A4:C34 D4:I9 T5:T35 J4:X34">
    <cfRule type="expression" dxfId="614" priority="200" stopIfTrue="1">
      <formula>($C4="Sø")</formula>
    </cfRule>
    <cfRule type="expression" dxfId="613" priority="201" stopIfTrue="1">
      <formula>($C4="Lø")</formula>
    </cfRule>
  </conditionalFormatting>
  <conditionalFormatting sqref="A4:C34">
    <cfRule type="expression" dxfId="612" priority="198" stopIfTrue="1">
      <formula>($C4="Sø")</formula>
    </cfRule>
    <cfRule type="expression" dxfId="611" priority="199" stopIfTrue="1">
      <formula>($C4="Lø")</formula>
    </cfRule>
  </conditionalFormatting>
  <conditionalFormatting sqref="A4:C34">
    <cfRule type="expression" dxfId="610" priority="196" stopIfTrue="1">
      <formula>($B4="Sø")</formula>
    </cfRule>
    <cfRule type="expression" dxfId="609" priority="197" stopIfTrue="1">
      <formula>($B4="Lø")</formula>
    </cfRule>
  </conditionalFormatting>
  <conditionalFormatting sqref="D7:I11">
    <cfRule type="expression" dxfId="608" priority="194" stopIfTrue="1">
      <formula>($C7="Sø")</formula>
    </cfRule>
    <cfRule type="expression" dxfId="607" priority="195" stopIfTrue="1">
      <formula>($C7="Lø")</formula>
    </cfRule>
  </conditionalFormatting>
  <conditionalFormatting sqref="J7:K7">
    <cfRule type="expression" dxfId="606" priority="192" stopIfTrue="1">
      <formula>($C7="Sø")</formula>
    </cfRule>
    <cfRule type="expression" dxfId="605" priority="193" stopIfTrue="1">
      <formula>($C7="Lø")</formula>
    </cfRule>
  </conditionalFormatting>
  <conditionalFormatting sqref="D6:E6">
    <cfRule type="expression" dxfId="604" priority="190" stopIfTrue="1">
      <formula>($C6="Sø")</formula>
    </cfRule>
    <cfRule type="expression" dxfId="603" priority="191" stopIfTrue="1">
      <formula>($C6="Lø")</formula>
    </cfRule>
  </conditionalFormatting>
  <conditionalFormatting sqref="M4:M34">
    <cfRule type="containsText" dxfId="602" priority="189" operator="containsText" text="¨">
      <formula>NOT(ISERROR(SEARCH("¨",M4)))</formula>
    </cfRule>
  </conditionalFormatting>
  <conditionalFormatting sqref="D10:K10">
    <cfRule type="expression" dxfId="601" priority="187" stopIfTrue="1">
      <formula>($C10="Sø")</formula>
    </cfRule>
    <cfRule type="expression" dxfId="600" priority="188" stopIfTrue="1">
      <formula>($C10="Lø")</formula>
    </cfRule>
  </conditionalFormatting>
  <conditionalFormatting sqref="D10:E10">
    <cfRule type="expression" dxfId="599" priority="185" stopIfTrue="1">
      <formula>($C10="Sø")</formula>
    </cfRule>
    <cfRule type="expression" dxfId="598" priority="186" stopIfTrue="1">
      <formula>($C10="Lø")</formula>
    </cfRule>
  </conditionalFormatting>
  <conditionalFormatting sqref="D10:K10">
    <cfRule type="expression" dxfId="597" priority="183" stopIfTrue="1">
      <formula>($C10="Sø")</formula>
    </cfRule>
    <cfRule type="expression" dxfId="596" priority="184" stopIfTrue="1">
      <formula>($C10="Lø")</formula>
    </cfRule>
  </conditionalFormatting>
  <conditionalFormatting sqref="D10:E10">
    <cfRule type="expression" dxfId="595" priority="181" stopIfTrue="1">
      <formula>($C10="Sø")</formula>
    </cfRule>
    <cfRule type="expression" dxfId="594" priority="182" stopIfTrue="1">
      <formula>($C10="Lø")</formula>
    </cfRule>
  </conditionalFormatting>
  <conditionalFormatting sqref="D12:I12">
    <cfRule type="expression" dxfId="593" priority="179" stopIfTrue="1">
      <formula>($C12="Sø")</formula>
    </cfRule>
    <cfRule type="expression" dxfId="592" priority="180" stopIfTrue="1">
      <formula>($C12="Lø")</formula>
    </cfRule>
  </conditionalFormatting>
  <conditionalFormatting sqref="D12:K12">
    <cfRule type="expression" dxfId="591" priority="177" stopIfTrue="1">
      <formula>($C12="Sø")</formula>
    </cfRule>
    <cfRule type="expression" dxfId="590" priority="178" stopIfTrue="1">
      <formula>($C12="Lø")</formula>
    </cfRule>
  </conditionalFormatting>
  <conditionalFormatting sqref="D12:E12">
    <cfRule type="expression" dxfId="589" priority="175" stopIfTrue="1">
      <formula>($C12="Sø")</formula>
    </cfRule>
    <cfRule type="expression" dxfId="588" priority="176" stopIfTrue="1">
      <formula>($C12="Lø")</formula>
    </cfRule>
  </conditionalFormatting>
  <conditionalFormatting sqref="D12:K12">
    <cfRule type="expression" dxfId="587" priority="173" stopIfTrue="1">
      <formula>($C12="Sø")</formula>
    </cfRule>
    <cfRule type="expression" dxfId="586" priority="174" stopIfTrue="1">
      <formula>($C12="Lø")</formula>
    </cfRule>
  </conditionalFormatting>
  <conditionalFormatting sqref="D12:E12">
    <cfRule type="expression" dxfId="585" priority="171" stopIfTrue="1">
      <formula>($C12="Sø")</formula>
    </cfRule>
    <cfRule type="expression" dxfId="584" priority="172" stopIfTrue="1">
      <formula>($C12="Lø")</formula>
    </cfRule>
  </conditionalFormatting>
  <conditionalFormatting sqref="J6:K6">
    <cfRule type="expression" dxfId="583" priority="169" stopIfTrue="1">
      <formula>($C6="Sø")</formula>
    </cfRule>
    <cfRule type="expression" dxfId="582" priority="170" stopIfTrue="1">
      <formula>($C6="Lø")</formula>
    </cfRule>
  </conditionalFormatting>
  <conditionalFormatting sqref="D6:I6">
    <cfRule type="expression" dxfId="581" priority="167" stopIfTrue="1">
      <formula>($C6="Sø")</formula>
    </cfRule>
    <cfRule type="expression" dxfId="580" priority="168" stopIfTrue="1">
      <formula>($C6="Lø")</formula>
    </cfRule>
  </conditionalFormatting>
  <conditionalFormatting sqref="J6:K6">
    <cfRule type="expression" dxfId="579" priority="165" stopIfTrue="1">
      <formula>($C6="Sø")</formula>
    </cfRule>
    <cfRule type="expression" dxfId="578" priority="166" stopIfTrue="1">
      <formula>($C6="Lø")</formula>
    </cfRule>
  </conditionalFormatting>
  <conditionalFormatting sqref="D6:I6">
    <cfRule type="expression" dxfId="577" priority="163" stopIfTrue="1">
      <formula>($C6="Sø")</formula>
    </cfRule>
    <cfRule type="expression" dxfId="576" priority="164" stopIfTrue="1">
      <formula>($C6="Lø")</formula>
    </cfRule>
  </conditionalFormatting>
  <conditionalFormatting sqref="D6:K6">
    <cfRule type="expression" dxfId="575" priority="161" stopIfTrue="1">
      <formula>($C6="Sø")</formula>
    </cfRule>
    <cfRule type="expression" dxfId="574" priority="162" stopIfTrue="1">
      <formula>($C6="Lø")</formula>
    </cfRule>
  </conditionalFormatting>
  <conditionalFormatting sqref="D6:E6">
    <cfRule type="expression" dxfId="573" priority="159" stopIfTrue="1">
      <formula>($C6="Sø")</formula>
    </cfRule>
    <cfRule type="expression" dxfId="572" priority="160" stopIfTrue="1">
      <formula>($C6="Lø")</formula>
    </cfRule>
  </conditionalFormatting>
  <conditionalFormatting sqref="D6:K6">
    <cfRule type="expression" dxfId="571" priority="157" stopIfTrue="1">
      <formula>($C6="Sø")</formula>
    </cfRule>
    <cfRule type="expression" dxfId="570" priority="158" stopIfTrue="1">
      <formula>($C6="Lø")</formula>
    </cfRule>
  </conditionalFormatting>
  <conditionalFormatting sqref="D6:E6">
    <cfRule type="expression" dxfId="569" priority="155" stopIfTrue="1">
      <formula>($C6="Sø")</formula>
    </cfRule>
    <cfRule type="expression" dxfId="568" priority="156" stopIfTrue="1">
      <formula>($C6="Lø")</formula>
    </cfRule>
  </conditionalFormatting>
  <conditionalFormatting sqref="J7:K7">
    <cfRule type="expression" dxfId="567" priority="153" stopIfTrue="1">
      <formula>($C7="Sø")</formula>
    </cfRule>
    <cfRule type="expression" dxfId="566" priority="154" stopIfTrue="1">
      <formula>($C7="Lø")</formula>
    </cfRule>
  </conditionalFormatting>
  <conditionalFormatting sqref="D7:I7">
    <cfRule type="expression" dxfId="565" priority="151" stopIfTrue="1">
      <formula>($C7="Sø")</formula>
    </cfRule>
    <cfRule type="expression" dxfId="564" priority="152" stopIfTrue="1">
      <formula>($C7="Lø")</formula>
    </cfRule>
  </conditionalFormatting>
  <conditionalFormatting sqref="J7:K7">
    <cfRule type="expression" dxfId="563" priority="149" stopIfTrue="1">
      <formula>($C7="Sø")</formula>
    </cfRule>
    <cfRule type="expression" dxfId="562" priority="150" stopIfTrue="1">
      <formula>($C7="Lø")</formula>
    </cfRule>
  </conditionalFormatting>
  <conditionalFormatting sqref="D7:I7">
    <cfRule type="expression" dxfId="561" priority="147" stopIfTrue="1">
      <formula>($C7="Sø")</formula>
    </cfRule>
    <cfRule type="expression" dxfId="560" priority="148" stopIfTrue="1">
      <formula>($C7="Lø")</formula>
    </cfRule>
  </conditionalFormatting>
  <conditionalFormatting sqref="D7:K7">
    <cfRule type="expression" dxfId="559" priority="145" stopIfTrue="1">
      <formula>($C7="Sø")</formula>
    </cfRule>
    <cfRule type="expression" dxfId="558" priority="146" stopIfTrue="1">
      <formula>($C7="Lø")</formula>
    </cfRule>
  </conditionalFormatting>
  <conditionalFormatting sqref="D7:E7">
    <cfRule type="expression" dxfId="557" priority="143" stopIfTrue="1">
      <formula>($C7="Sø")</formula>
    </cfRule>
    <cfRule type="expression" dxfId="556" priority="144" stopIfTrue="1">
      <formula>($C7="Lø")</formula>
    </cfRule>
  </conditionalFormatting>
  <conditionalFormatting sqref="D7:K7">
    <cfRule type="expression" dxfId="555" priority="141" stopIfTrue="1">
      <formula>($C7="Sø")</formula>
    </cfRule>
    <cfRule type="expression" dxfId="554" priority="142" stopIfTrue="1">
      <formula>($C7="Lø")</formula>
    </cfRule>
  </conditionalFormatting>
  <conditionalFormatting sqref="D7:E7">
    <cfRule type="expression" dxfId="553" priority="139" stopIfTrue="1">
      <formula>($C7="Sø")</formula>
    </cfRule>
    <cfRule type="expression" dxfId="552" priority="140" stopIfTrue="1">
      <formula>($C7="Lø")</formula>
    </cfRule>
  </conditionalFormatting>
  <conditionalFormatting sqref="J5:K5">
    <cfRule type="expression" dxfId="551" priority="137" stopIfTrue="1">
      <formula>($C5="Sø")</formula>
    </cfRule>
    <cfRule type="expression" dxfId="550" priority="138" stopIfTrue="1">
      <formula>($C5="Lø")</formula>
    </cfRule>
  </conditionalFormatting>
  <conditionalFormatting sqref="D5:I5">
    <cfRule type="expression" dxfId="549" priority="135" stopIfTrue="1">
      <formula>($C5="Sø")</formula>
    </cfRule>
    <cfRule type="expression" dxfId="548" priority="136" stopIfTrue="1">
      <formula>($C5="Lø")</formula>
    </cfRule>
  </conditionalFormatting>
  <conditionalFormatting sqref="J5:K5">
    <cfRule type="expression" dxfId="547" priority="133" stopIfTrue="1">
      <formula>($C5="Sø")</formula>
    </cfRule>
    <cfRule type="expression" dxfId="546" priority="134" stopIfTrue="1">
      <formula>($C5="Lø")</formula>
    </cfRule>
  </conditionalFormatting>
  <conditionalFormatting sqref="D5:I5">
    <cfRule type="expression" dxfId="545" priority="131" stopIfTrue="1">
      <formula>($C5="Sø")</formula>
    </cfRule>
    <cfRule type="expression" dxfId="544" priority="132" stopIfTrue="1">
      <formula>($C5="Lø")</formula>
    </cfRule>
  </conditionalFormatting>
  <conditionalFormatting sqref="D5:K5">
    <cfRule type="expression" dxfId="543" priority="129" stopIfTrue="1">
      <formula>($C5="Sø")</formula>
    </cfRule>
    <cfRule type="expression" dxfId="542" priority="130" stopIfTrue="1">
      <formula>($C5="Lø")</formula>
    </cfRule>
  </conditionalFormatting>
  <conditionalFormatting sqref="D5:E5">
    <cfRule type="expression" dxfId="541" priority="127" stopIfTrue="1">
      <formula>($C5="Sø")</formula>
    </cfRule>
    <cfRule type="expression" dxfId="540" priority="128" stopIfTrue="1">
      <formula>($C5="Lø")</formula>
    </cfRule>
  </conditionalFormatting>
  <conditionalFormatting sqref="D5:K5">
    <cfRule type="expression" dxfId="539" priority="125" stopIfTrue="1">
      <formula>($C5="Sø")</formula>
    </cfRule>
    <cfRule type="expression" dxfId="538" priority="126" stopIfTrue="1">
      <formula>($C5="Lø")</formula>
    </cfRule>
  </conditionalFormatting>
  <conditionalFormatting sqref="D5:E5">
    <cfRule type="expression" dxfId="537" priority="123" stopIfTrue="1">
      <formula>($C5="Sø")</formula>
    </cfRule>
    <cfRule type="expression" dxfId="536" priority="124" stopIfTrue="1">
      <formula>($C5="Lø")</formula>
    </cfRule>
  </conditionalFormatting>
  <conditionalFormatting sqref="J4:K4">
    <cfRule type="expression" dxfId="535" priority="121" stopIfTrue="1">
      <formula>($C4="Sø")</formula>
    </cfRule>
    <cfRule type="expression" dxfId="534" priority="122" stopIfTrue="1">
      <formula>($C4="Lø")</formula>
    </cfRule>
  </conditionalFormatting>
  <conditionalFormatting sqref="D4:I4">
    <cfRule type="expression" dxfId="533" priority="119" stopIfTrue="1">
      <formula>($C4="Sø")</formula>
    </cfRule>
    <cfRule type="expression" dxfId="532" priority="120" stopIfTrue="1">
      <formula>($C4="Lø")</formula>
    </cfRule>
  </conditionalFormatting>
  <conditionalFormatting sqref="J4:K4">
    <cfRule type="expression" dxfId="531" priority="117" stopIfTrue="1">
      <formula>($C4="Sø")</formula>
    </cfRule>
    <cfRule type="expression" dxfId="530" priority="118" stopIfTrue="1">
      <formula>($C4="Lø")</formula>
    </cfRule>
  </conditionalFormatting>
  <conditionalFormatting sqref="D4:I4">
    <cfRule type="expression" dxfId="529" priority="115" stopIfTrue="1">
      <formula>($C4="Sø")</formula>
    </cfRule>
    <cfRule type="expression" dxfId="528" priority="116" stopIfTrue="1">
      <formula>($C4="Lø")</formula>
    </cfRule>
  </conditionalFormatting>
  <conditionalFormatting sqref="D4:K4">
    <cfRule type="expression" dxfId="527" priority="113" stopIfTrue="1">
      <formula>($C4="Sø")</formula>
    </cfRule>
    <cfRule type="expression" dxfId="526" priority="114" stopIfTrue="1">
      <formula>($C4="Lø")</formula>
    </cfRule>
  </conditionalFormatting>
  <conditionalFormatting sqref="D4:E4">
    <cfRule type="expression" dxfId="525" priority="111" stopIfTrue="1">
      <formula>($C4="Sø")</formula>
    </cfRule>
    <cfRule type="expression" dxfId="524" priority="112" stopIfTrue="1">
      <formula>($C4="Lø")</formula>
    </cfRule>
  </conditionalFormatting>
  <conditionalFormatting sqref="D4:K4">
    <cfRule type="expression" dxfId="523" priority="109" stopIfTrue="1">
      <formula>($C4="Sø")</formula>
    </cfRule>
    <cfRule type="expression" dxfId="522" priority="110" stopIfTrue="1">
      <formula>($C4="Lø")</formula>
    </cfRule>
  </conditionalFormatting>
  <conditionalFormatting sqref="D4:E4">
    <cfRule type="expression" dxfId="521" priority="107" stopIfTrue="1">
      <formula>($C4="Sø")</formula>
    </cfRule>
    <cfRule type="expression" dxfId="520" priority="108" stopIfTrue="1">
      <formula>($C4="Lø")</formula>
    </cfRule>
  </conditionalFormatting>
  <conditionalFormatting sqref="H4:K4">
    <cfRule type="expression" dxfId="519" priority="105" stopIfTrue="1">
      <formula>($C4="Sø")</formula>
    </cfRule>
    <cfRule type="expression" dxfId="518" priority="106" stopIfTrue="1">
      <formula>($C4="Lø")</formula>
    </cfRule>
  </conditionalFormatting>
  <conditionalFormatting sqref="H4:K4">
    <cfRule type="expression" dxfId="517" priority="103" stopIfTrue="1">
      <formula>($C4="Sø")</formula>
    </cfRule>
    <cfRule type="expression" dxfId="516" priority="104" stopIfTrue="1">
      <formula>($C4="Lø")</formula>
    </cfRule>
  </conditionalFormatting>
  <conditionalFormatting sqref="H4:K4">
    <cfRule type="expression" dxfId="515" priority="101" stopIfTrue="1">
      <formula>($C4="Sø")</formula>
    </cfRule>
    <cfRule type="expression" dxfId="514" priority="102" stopIfTrue="1">
      <formula>($C4="Lø")</formula>
    </cfRule>
  </conditionalFormatting>
  <conditionalFormatting sqref="H4:K4">
    <cfRule type="expression" dxfId="513" priority="99" stopIfTrue="1">
      <formula>($C4="Sø")</formula>
    </cfRule>
    <cfRule type="expression" dxfId="512" priority="100" stopIfTrue="1">
      <formula>($C4="Lø")</formula>
    </cfRule>
  </conditionalFormatting>
  <conditionalFormatting sqref="D32:M32">
    <cfRule type="expression" dxfId="511" priority="97" stopIfTrue="1">
      <formula>($C32="Sø")</formula>
    </cfRule>
    <cfRule type="expression" dxfId="510" priority="98" stopIfTrue="1">
      <formula>($C32="Lø")</formula>
    </cfRule>
  </conditionalFormatting>
  <conditionalFormatting sqref="D32:K32">
    <cfRule type="expression" dxfId="509" priority="95" stopIfTrue="1">
      <formula>($C32="Sø")</formula>
    </cfRule>
    <cfRule type="expression" dxfId="508" priority="96" stopIfTrue="1">
      <formula>($C32="Lø")</formula>
    </cfRule>
  </conditionalFormatting>
  <conditionalFormatting sqref="D32:K32">
    <cfRule type="expression" dxfId="507" priority="93" stopIfTrue="1">
      <formula>($C32="Sø")</formula>
    </cfRule>
    <cfRule type="expression" dxfId="506" priority="94" stopIfTrue="1">
      <formula>($C32="Lø")</formula>
    </cfRule>
  </conditionalFormatting>
  <conditionalFormatting sqref="D32:K32">
    <cfRule type="expression" dxfId="505" priority="91" stopIfTrue="1">
      <formula>($C32="Sø")</formula>
    </cfRule>
    <cfRule type="expression" dxfId="504" priority="92" stopIfTrue="1">
      <formula>($C32="Lø")</formula>
    </cfRule>
  </conditionalFormatting>
  <conditionalFormatting sqref="D32:K32">
    <cfRule type="expression" dxfId="503" priority="89" stopIfTrue="1">
      <formula>($C32="Sø")</formula>
    </cfRule>
    <cfRule type="expression" dxfId="502" priority="90" stopIfTrue="1">
      <formula>($C32="Lø")</formula>
    </cfRule>
  </conditionalFormatting>
  <conditionalFormatting sqref="D32:E32">
    <cfRule type="expression" dxfId="501" priority="87" stopIfTrue="1">
      <formula>($C32="Sø")</formula>
    </cfRule>
    <cfRule type="expression" dxfId="500" priority="88" stopIfTrue="1">
      <formula>($C32="Lø")</formula>
    </cfRule>
  </conditionalFormatting>
  <conditionalFormatting sqref="H32:I32">
    <cfRule type="expression" dxfId="499" priority="85" stopIfTrue="1">
      <formula>($C32="Sø")</formula>
    </cfRule>
    <cfRule type="expression" dxfId="498" priority="86" stopIfTrue="1">
      <formula>($C32="Lø")</formula>
    </cfRule>
  </conditionalFormatting>
  <conditionalFormatting sqref="J32:K32">
    <cfRule type="expression" dxfId="497" priority="83" stopIfTrue="1">
      <formula>($C32="Sø")</formula>
    </cfRule>
    <cfRule type="expression" dxfId="496" priority="84" stopIfTrue="1">
      <formula>($C32="Lø")</formula>
    </cfRule>
  </conditionalFormatting>
  <conditionalFormatting sqref="D32:K32">
    <cfRule type="expression" dxfId="495" priority="81" stopIfTrue="1">
      <formula>($C32="Sø")</formula>
    </cfRule>
    <cfRule type="expression" dxfId="494" priority="82" stopIfTrue="1">
      <formula>($C32="Lø")</formula>
    </cfRule>
  </conditionalFormatting>
  <conditionalFormatting sqref="J6:K6">
    <cfRule type="expression" dxfId="493" priority="79" stopIfTrue="1">
      <formula>($C6="Sø")</formula>
    </cfRule>
    <cfRule type="expression" dxfId="492" priority="80" stopIfTrue="1">
      <formula>($C6="Lø")</formula>
    </cfRule>
  </conditionalFormatting>
  <conditionalFormatting sqref="D6:I6">
    <cfRule type="expression" dxfId="491" priority="77" stopIfTrue="1">
      <formula>($C6="Sø")</formula>
    </cfRule>
    <cfRule type="expression" dxfId="490" priority="78" stopIfTrue="1">
      <formula>($C6="Lø")</formula>
    </cfRule>
  </conditionalFormatting>
  <conditionalFormatting sqref="J6:K6">
    <cfRule type="expression" dxfId="489" priority="75" stopIfTrue="1">
      <formula>($C6="Sø")</formula>
    </cfRule>
    <cfRule type="expression" dxfId="488" priority="76" stopIfTrue="1">
      <formula>($C6="Lø")</formula>
    </cfRule>
  </conditionalFormatting>
  <conditionalFormatting sqref="D6:I6">
    <cfRule type="expression" dxfId="487" priority="73" stopIfTrue="1">
      <formula>($C6="Sø")</formula>
    </cfRule>
    <cfRule type="expression" dxfId="486" priority="74" stopIfTrue="1">
      <formula>($C6="Lø")</formula>
    </cfRule>
  </conditionalFormatting>
  <conditionalFormatting sqref="D6:K6">
    <cfRule type="expression" dxfId="485" priority="71" stopIfTrue="1">
      <formula>($C6="Sø")</formula>
    </cfRule>
    <cfRule type="expression" dxfId="484" priority="72" stopIfTrue="1">
      <formula>($C6="Lø")</formula>
    </cfRule>
  </conditionalFormatting>
  <conditionalFormatting sqref="D6:E6">
    <cfRule type="expression" dxfId="483" priority="69" stopIfTrue="1">
      <formula>($C6="Sø")</formula>
    </cfRule>
    <cfRule type="expression" dxfId="482" priority="70" stopIfTrue="1">
      <formula>($C6="Lø")</formula>
    </cfRule>
  </conditionalFormatting>
  <conditionalFormatting sqref="D6:K6">
    <cfRule type="expression" dxfId="481" priority="67" stopIfTrue="1">
      <formula>($C6="Sø")</formula>
    </cfRule>
    <cfRule type="expression" dxfId="480" priority="68" stopIfTrue="1">
      <formula>($C6="Lø")</formula>
    </cfRule>
  </conditionalFormatting>
  <conditionalFormatting sqref="D6:E6">
    <cfRule type="expression" dxfId="479" priority="65" stopIfTrue="1">
      <formula>($C6="Sø")</formula>
    </cfRule>
    <cfRule type="expression" dxfId="478" priority="66" stopIfTrue="1">
      <formula>($C6="Lø")</formula>
    </cfRule>
  </conditionalFormatting>
  <conditionalFormatting sqref="J7:K7">
    <cfRule type="expression" dxfId="477" priority="63" stopIfTrue="1">
      <formula>($C7="Sø")</formula>
    </cfRule>
    <cfRule type="expression" dxfId="476" priority="64" stopIfTrue="1">
      <formula>($C7="Lø")</formula>
    </cfRule>
  </conditionalFormatting>
  <conditionalFormatting sqref="D7:I7">
    <cfRule type="expression" dxfId="475" priority="61" stopIfTrue="1">
      <formula>($C7="Sø")</formula>
    </cfRule>
    <cfRule type="expression" dxfId="474" priority="62" stopIfTrue="1">
      <formula>($C7="Lø")</formula>
    </cfRule>
  </conditionalFormatting>
  <conditionalFormatting sqref="J7:K7">
    <cfRule type="expression" dxfId="473" priority="59" stopIfTrue="1">
      <formula>($C7="Sø")</formula>
    </cfRule>
    <cfRule type="expression" dxfId="472" priority="60" stopIfTrue="1">
      <formula>($C7="Lø")</formula>
    </cfRule>
  </conditionalFormatting>
  <conditionalFormatting sqref="D7:I7">
    <cfRule type="expression" dxfId="471" priority="57" stopIfTrue="1">
      <formula>($C7="Sø")</formula>
    </cfRule>
    <cfRule type="expression" dxfId="470" priority="58" stopIfTrue="1">
      <formula>($C7="Lø")</formula>
    </cfRule>
  </conditionalFormatting>
  <conditionalFormatting sqref="D7:K7">
    <cfRule type="expression" dxfId="469" priority="55" stopIfTrue="1">
      <formula>($C7="Sø")</formula>
    </cfRule>
    <cfRule type="expression" dxfId="468" priority="56" stopIfTrue="1">
      <formula>($C7="Lø")</formula>
    </cfRule>
  </conditionalFormatting>
  <conditionalFormatting sqref="D7:E7">
    <cfRule type="expression" dxfId="467" priority="53" stopIfTrue="1">
      <formula>($C7="Sø")</formula>
    </cfRule>
    <cfRule type="expression" dxfId="466" priority="54" stopIfTrue="1">
      <formula>($C7="Lø")</formula>
    </cfRule>
  </conditionalFormatting>
  <conditionalFormatting sqref="D7:K7">
    <cfRule type="expression" dxfId="465" priority="51" stopIfTrue="1">
      <formula>($C7="Sø")</formula>
    </cfRule>
    <cfRule type="expression" dxfId="464" priority="52" stopIfTrue="1">
      <formula>($C7="Lø")</formula>
    </cfRule>
  </conditionalFormatting>
  <conditionalFormatting sqref="D7:E7">
    <cfRule type="expression" dxfId="463" priority="49" stopIfTrue="1">
      <formula>($C7="Sø")</formula>
    </cfRule>
    <cfRule type="expression" dxfId="462" priority="50" stopIfTrue="1">
      <formula>($C7="Lø")</formula>
    </cfRule>
  </conditionalFormatting>
  <conditionalFormatting sqref="J8:K8">
    <cfRule type="expression" dxfId="461" priority="47" stopIfTrue="1">
      <formula>($C8="Sø")</formula>
    </cfRule>
    <cfRule type="expression" dxfId="460" priority="48" stopIfTrue="1">
      <formula>($C8="Lø")</formula>
    </cfRule>
  </conditionalFormatting>
  <conditionalFormatting sqref="D8:I8">
    <cfRule type="expression" dxfId="459" priority="45" stopIfTrue="1">
      <formula>($C8="Sø")</formula>
    </cfRule>
    <cfRule type="expression" dxfId="458" priority="46" stopIfTrue="1">
      <formula>($C8="Lø")</formula>
    </cfRule>
  </conditionalFormatting>
  <conditionalFormatting sqref="J8:K8">
    <cfRule type="expression" dxfId="457" priority="43" stopIfTrue="1">
      <formula>($C8="Sø")</formula>
    </cfRule>
    <cfRule type="expression" dxfId="456" priority="44" stopIfTrue="1">
      <formula>($C8="Lø")</formula>
    </cfRule>
  </conditionalFormatting>
  <conditionalFormatting sqref="D8:I8">
    <cfRule type="expression" dxfId="455" priority="41" stopIfTrue="1">
      <formula>($C8="Sø")</formula>
    </cfRule>
    <cfRule type="expression" dxfId="454" priority="42" stopIfTrue="1">
      <formula>($C8="Lø")</formula>
    </cfRule>
  </conditionalFormatting>
  <conditionalFormatting sqref="D8:K8">
    <cfRule type="expression" dxfId="453" priority="39" stopIfTrue="1">
      <formula>($C8="Sø")</formula>
    </cfRule>
    <cfRule type="expression" dxfId="452" priority="40" stopIfTrue="1">
      <formula>($C8="Lø")</formula>
    </cfRule>
  </conditionalFormatting>
  <conditionalFormatting sqref="D8:E8">
    <cfRule type="expression" dxfId="451" priority="37" stopIfTrue="1">
      <formula>($C8="Sø")</formula>
    </cfRule>
    <cfRule type="expression" dxfId="450" priority="38" stopIfTrue="1">
      <formula>($C8="Lø")</formula>
    </cfRule>
  </conditionalFormatting>
  <conditionalFormatting sqref="D8:K8">
    <cfRule type="expression" dxfId="449" priority="35" stopIfTrue="1">
      <formula>($C8="Sø")</formula>
    </cfRule>
    <cfRule type="expression" dxfId="448" priority="36" stopIfTrue="1">
      <formula>($C8="Lø")</formula>
    </cfRule>
  </conditionalFormatting>
  <conditionalFormatting sqref="D8:E8">
    <cfRule type="expression" dxfId="447" priority="33" stopIfTrue="1">
      <formula>($C8="Sø")</formula>
    </cfRule>
    <cfRule type="expression" dxfId="446" priority="34" stopIfTrue="1">
      <formula>($C8="Lø")</formula>
    </cfRule>
  </conditionalFormatting>
  <conditionalFormatting sqref="J9:K9">
    <cfRule type="expression" dxfId="445" priority="31" stopIfTrue="1">
      <formula>($C9="Sø")</formula>
    </cfRule>
    <cfRule type="expression" dxfId="444" priority="32" stopIfTrue="1">
      <formula>($C9="Lø")</formula>
    </cfRule>
  </conditionalFormatting>
  <conditionalFormatting sqref="D9:I9">
    <cfRule type="expression" dxfId="443" priority="29" stopIfTrue="1">
      <formula>($C9="Sø")</formula>
    </cfRule>
    <cfRule type="expression" dxfId="442" priority="30" stopIfTrue="1">
      <formula>($C9="Lø")</formula>
    </cfRule>
  </conditionalFormatting>
  <conditionalFormatting sqref="J9:K9">
    <cfRule type="expression" dxfId="441" priority="27" stopIfTrue="1">
      <formula>($C9="Sø")</formula>
    </cfRule>
    <cfRule type="expression" dxfId="440" priority="28" stopIfTrue="1">
      <formula>($C9="Lø")</formula>
    </cfRule>
  </conditionalFormatting>
  <conditionalFormatting sqref="D9:I9">
    <cfRule type="expression" dxfId="439" priority="25" stopIfTrue="1">
      <formula>($C9="Sø")</formula>
    </cfRule>
    <cfRule type="expression" dxfId="438" priority="26" stopIfTrue="1">
      <formula>($C9="Lø")</formula>
    </cfRule>
  </conditionalFormatting>
  <conditionalFormatting sqref="D9:K9">
    <cfRule type="expression" dxfId="437" priority="23" stopIfTrue="1">
      <formula>($C9="Sø")</formula>
    </cfRule>
    <cfRule type="expression" dxfId="436" priority="24" stopIfTrue="1">
      <formula>($C9="Lø")</formula>
    </cfRule>
  </conditionalFormatting>
  <conditionalFormatting sqref="D9:E9">
    <cfRule type="expression" dxfId="435" priority="21" stopIfTrue="1">
      <formula>($C9="Sø")</formula>
    </cfRule>
    <cfRule type="expression" dxfId="434" priority="22" stopIfTrue="1">
      <formula>($C9="Lø")</formula>
    </cfRule>
  </conditionalFormatting>
  <conditionalFormatting sqref="D9:K9">
    <cfRule type="expression" dxfId="433" priority="19" stopIfTrue="1">
      <formula>($C9="Sø")</formula>
    </cfRule>
    <cfRule type="expression" dxfId="432" priority="20" stopIfTrue="1">
      <formula>($C9="Lø")</formula>
    </cfRule>
  </conditionalFormatting>
  <conditionalFormatting sqref="D9:E9">
    <cfRule type="expression" dxfId="431" priority="17" stopIfTrue="1">
      <formula>($C9="Sø")</formula>
    </cfRule>
    <cfRule type="expression" dxfId="430" priority="18" stopIfTrue="1">
      <formula>($C9="Lø")</formula>
    </cfRule>
  </conditionalFormatting>
  <conditionalFormatting sqref="J12:K12">
    <cfRule type="expression" dxfId="429" priority="15" stopIfTrue="1">
      <formula>($C12="Sø")</formula>
    </cfRule>
    <cfRule type="expression" dxfId="428" priority="16" stopIfTrue="1">
      <formula>($C12="Lø")</formula>
    </cfRule>
  </conditionalFormatting>
  <conditionalFormatting sqref="D12:I12">
    <cfRule type="expression" dxfId="427" priority="13" stopIfTrue="1">
      <formula>($C12="Sø")</formula>
    </cfRule>
    <cfRule type="expression" dxfId="426" priority="14" stopIfTrue="1">
      <formula>($C12="Lø")</formula>
    </cfRule>
  </conditionalFormatting>
  <conditionalFormatting sqref="J12:K12">
    <cfRule type="expression" dxfId="425" priority="11" stopIfTrue="1">
      <formula>($C12="Sø")</formula>
    </cfRule>
    <cfRule type="expression" dxfId="424" priority="12" stopIfTrue="1">
      <formula>($C12="Lø")</formula>
    </cfRule>
  </conditionalFormatting>
  <conditionalFormatting sqref="D12:I12">
    <cfRule type="expression" dxfId="423" priority="9" stopIfTrue="1">
      <formula>($C12="Sø")</formula>
    </cfRule>
    <cfRule type="expression" dxfId="422" priority="10" stopIfTrue="1">
      <formula>($C12="Lø")</formula>
    </cfRule>
  </conditionalFormatting>
  <conditionalFormatting sqref="D12:K12">
    <cfRule type="expression" dxfId="421" priority="7" stopIfTrue="1">
      <formula>($C12="Sø")</formula>
    </cfRule>
    <cfRule type="expression" dxfId="420" priority="8" stopIfTrue="1">
      <formula>($C12="Lø")</formula>
    </cfRule>
  </conditionalFormatting>
  <conditionalFormatting sqref="D12:E12">
    <cfRule type="expression" dxfId="419" priority="5" stopIfTrue="1">
      <formula>($C12="Sø")</formula>
    </cfRule>
    <cfRule type="expression" dxfId="418" priority="6" stopIfTrue="1">
      <formula>($C12="Lø")</formula>
    </cfRule>
  </conditionalFormatting>
  <conditionalFormatting sqref="D12:K12">
    <cfRule type="expression" dxfId="417" priority="3" stopIfTrue="1">
      <formula>($C12="Sø")</formula>
    </cfRule>
    <cfRule type="expression" dxfId="416" priority="4" stopIfTrue="1">
      <formula>($C12="Lø")</formula>
    </cfRule>
  </conditionalFormatting>
  <conditionalFormatting sqref="D12:E12">
    <cfRule type="expression" dxfId="415" priority="1" stopIfTrue="1">
      <formula>($C12="Sø")</formula>
    </cfRule>
    <cfRule type="expression" dxfId="414" priority="2" stopIfTrue="1">
      <formula>($C12="Lø")</formula>
    </cfRule>
  </conditionalFormatting>
  <dataValidations count="8">
    <dataValidation type="list" showInputMessage="1" showErrorMessage="1" sqref="M4:M34">
      <formula1>"¨,Ma,Ti,On,To,Fr"</formula1>
    </dataValidation>
    <dataValidation allowBlank="1" showInputMessage="1" showErrorMessage="1" promptTitle="Sluttid" prompt="Sluttid angives som et klokkeslet på formen tt:mm." sqref="V2:V3 E2:T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Mødetid" prompt="Mødetid angives som et klokkeslet på formen tt:mm." sqref="D2:D3"/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4" sqref="D4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Mar</v>
      </c>
      <c r="B1" s="69">
        <f>YEAR($B$4)</f>
        <v>2013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DATE(Baggrundsoplysninger!B2+1,3,1)</f>
        <v>39872</v>
      </c>
      <c r="C4" s="6" t="str">
        <f>LOOKUP(WEEKDAY(B4,2),{1,2,3,4,5,6,7},{"Ma","Ti","On","To","Fr","Lø","Sø"})</f>
        <v>Fr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>IF(AND(D4,E4&lt;&gt;""),(E4-D4),"")</f>
        <v/>
      </c>
      <c r="P4" s="8" t="str">
        <f t="shared" ref="P4:P34" si="0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34" si="1">IF(SUM(O4:R4)&gt;0,(SUM(N4:R4)),"")</f>
        <v/>
      </c>
      <c r="T4" s="9" t="str">
        <f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34" si="2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0.25</v>
      </c>
      <c r="W4" s="10" t="str">
        <f t="shared" ref="W4:W34" si="3">IF(U4="","",(-V4+U4+0.0000001))</f>
        <v/>
      </c>
      <c r="X4" s="83">
        <f>IF(W4="",Feb!X35, Feb!X35+W4)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39873</v>
      </c>
      <c r="C5" s="6" t="str">
        <f>LOOKUP(WEEKDAY(B5,2),{1,2,3,4,5,6,7},{"Ma","Ti","On","To","Fr","Lø","Sø"})</f>
        <v>Lø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ref="O5:O34" si="4">IF(AND(D5,E5&lt;&gt;""),(E5-D5),"")</f>
        <v/>
      </c>
      <c r="P5" s="8" t="str">
        <f t="shared" si="0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1"/>
        <v/>
      </c>
      <c r="T5" s="9" t="str">
        <f t="shared" ref="T5:T35" si="5">IF(L5="","",IF(L5="Flexdag",0,IF(OR((L5="omsorgsdag-seniordag"),(L5="kursus"),(L5="ferie"),(L5="sygdom"),(L5="Barns 1. sygedag"),(L5="Barns 2. sygedag"),(L5="særlig feriedag"),(L5="helligdag")),V5)))</f>
        <v/>
      </c>
      <c r="U5" s="8" t="str">
        <f t="shared" si="2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</v>
      </c>
      <c r="W5" s="10" t="str">
        <f t="shared" si="3"/>
        <v/>
      </c>
      <c r="X5" s="83">
        <f t="shared" ref="X5:X34" si="6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7">B5+1</f>
        <v>39874</v>
      </c>
      <c r="C6" s="6" t="str">
        <f>LOOKUP(WEEKDAY(B6,2),{1,2,3,4,5,6,7},{"Ma","Ti","On","To","Fr","Lø","Sø"})</f>
        <v>Sø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4"/>
        <v/>
      </c>
      <c r="P6" s="8" t="str">
        <f t="shared" si="0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1"/>
        <v/>
      </c>
      <c r="T6" s="9" t="str">
        <f t="shared" si="5"/>
        <v/>
      </c>
      <c r="U6" s="8" t="str">
        <f t="shared" si="2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</v>
      </c>
      <c r="W6" s="10" t="str">
        <f t="shared" si="3"/>
        <v/>
      </c>
      <c r="X6" s="83">
        <f t="shared" si="6"/>
        <v>0</v>
      </c>
      <c r="Y6" s="103"/>
    </row>
    <row r="7" spans="1:25">
      <c r="A7" s="100">
        <f>IF(C7="Ma",WEEKNUM(B7,2)-Baggrundsoplysninger!$I$2,"")</f>
        <v>10</v>
      </c>
      <c r="B7" s="70">
        <f t="shared" si="7"/>
        <v>39875</v>
      </c>
      <c r="C7" s="6" t="str">
        <f>LOOKUP(WEEKDAY(B7,2),{1,2,3,4,5,6,7},{"Ma","Ti","On","To","Fr","Lø","Sø"})</f>
        <v>Ma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4"/>
        <v/>
      </c>
      <c r="P7" s="8" t="str">
        <f t="shared" si="0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>IF(SUM(O7:R7)&gt;0,(SUM(N7:R7)),"")</f>
        <v/>
      </c>
      <c r="T7" s="9" t="str">
        <f t="shared" si="5"/>
        <v/>
      </c>
      <c r="U7" s="8" t="str">
        <f t="shared" si="2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0.29166666666666669</v>
      </c>
      <c r="W7" s="10" t="str">
        <f>IF(U7="","",(-V7+U7+0.0000001))</f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39876</v>
      </c>
      <c r="C8" s="6" t="str">
        <f>LOOKUP(WEEKDAY(B8,2),{1,2,3,4,5,6,7},{"Ma","Ti","On","To","Fr","Lø","Sø"})</f>
        <v>Ti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>IF(AND(D8,E8&lt;&gt;""),(E8-D8),"")</f>
        <v/>
      </c>
      <c r="P8" s="8" t="str">
        <f t="shared" si="0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1"/>
        <v/>
      </c>
      <c r="T8" s="9" t="str">
        <f t="shared" si="5"/>
        <v/>
      </c>
      <c r="U8" s="8" t="str">
        <f t="shared" si="2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0.33333333333333331</v>
      </c>
      <c r="W8" s="10" t="str">
        <f t="shared" si="3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39877</v>
      </c>
      <c r="C9" s="6" t="str">
        <f>LOOKUP(WEEKDAY(B9,2),{1,2,3,4,5,6,7},{"Ma","Ti","On","To","Fr","Lø","Sø"})</f>
        <v>On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4"/>
        <v/>
      </c>
      <c r="P9" s="8" t="str">
        <f t="shared" si="0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1"/>
        <v/>
      </c>
      <c r="T9" s="9" t="str">
        <f t="shared" si="5"/>
        <v/>
      </c>
      <c r="U9" s="8" t="str">
        <f t="shared" si="2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0.33333333333333331</v>
      </c>
      <c r="W9" s="10" t="str">
        <f t="shared" si="3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39878</v>
      </c>
      <c r="C10" s="6" t="str">
        <f>LOOKUP(WEEKDAY(B10,2),{1,2,3,4,5,6,7},{"Ma","Ti","On","To","Fr","Lø","Sø"})</f>
        <v>To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4"/>
        <v/>
      </c>
      <c r="P10" s="8" t="str">
        <f t="shared" si="0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1"/>
        <v/>
      </c>
      <c r="T10" s="9" t="str">
        <f t="shared" si="5"/>
        <v/>
      </c>
      <c r="U10" s="8" t="str">
        <f t="shared" si="2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0.33333333333333331</v>
      </c>
      <c r="W10" s="10" t="str">
        <f t="shared" si="3"/>
        <v/>
      </c>
      <c r="X10" s="83">
        <f t="shared" si="6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7"/>
        <v>39879</v>
      </c>
      <c r="C11" s="6" t="str">
        <f>LOOKUP(WEEKDAY(B11,2),{1,2,3,4,5,6,7},{"Ma","Ti","On","To","Fr","Lø","Sø"})</f>
        <v>Fr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4"/>
        <v/>
      </c>
      <c r="P11" s="8" t="str">
        <f t="shared" si="0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1"/>
        <v/>
      </c>
      <c r="T11" s="9" t="str">
        <f t="shared" si="5"/>
        <v/>
      </c>
      <c r="U11" s="8" t="str">
        <f t="shared" si="2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0.25</v>
      </c>
      <c r="W11" s="10" t="str">
        <f t="shared" si="3"/>
        <v/>
      </c>
      <c r="X11" s="83">
        <f t="shared" si="6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39880</v>
      </c>
      <c r="C12" s="6" t="str">
        <f>LOOKUP(WEEKDAY(B12,2),{1,2,3,4,5,6,7},{"Ma","Ti","On","To","Fr","Lø","Sø"})</f>
        <v>Lø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4"/>
        <v/>
      </c>
      <c r="P12" s="8" t="str">
        <f t="shared" si="0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1"/>
        <v/>
      </c>
      <c r="T12" s="9" t="str">
        <f t="shared" si="5"/>
        <v/>
      </c>
      <c r="U12" s="8" t="str">
        <f t="shared" si="2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</v>
      </c>
      <c r="W12" s="10" t="str">
        <f t="shared" si="3"/>
        <v/>
      </c>
      <c r="X12" s="83">
        <f t="shared" si="6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8">B12+1</f>
        <v>39881</v>
      </c>
      <c r="C13" s="6" t="str">
        <f>LOOKUP(WEEKDAY(B13,2),{1,2,3,4,5,6,7},{"Ma","Ti","On","To","Fr","Lø","Sø"})</f>
        <v>Sø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4"/>
        <v/>
      </c>
      <c r="P13" s="8" t="str">
        <f t="shared" si="0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1"/>
        <v/>
      </c>
      <c r="T13" s="9" t="str">
        <f t="shared" si="5"/>
        <v/>
      </c>
      <c r="U13" s="8" t="str">
        <f t="shared" si="2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</v>
      </c>
      <c r="W13" s="10" t="str">
        <f t="shared" si="3"/>
        <v/>
      </c>
      <c r="X13" s="83">
        <f t="shared" si="6"/>
        <v>0</v>
      </c>
      <c r="Y13" s="103"/>
    </row>
    <row r="14" spans="1:25">
      <c r="A14" s="100">
        <f>IF(C14="Ma",WEEKNUM(B14,2)-Baggrundsoplysninger!$I$2,"")</f>
        <v>11</v>
      </c>
      <c r="B14" s="70">
        <f t="shared" si="8"/>
        <v>39882</v>
      </c>
      <c r="C14" s="6" t="str">
        <f>LOOKUP(WEEKDAY(B14,2),{1,2,3,4,5,6,7},{"Ma","Ti","On","To","Fr","Lø","Sø"})</f>
        <v>Ma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4"/>
        <v/>
      </c>
      <c r="P14" s="8" t="str">
        <f t="shared" si="0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"/>
        <v/>
      </c>
      <c r="T14" s="9" t="str">
        <f t="shared" si="5"/>
        <v/>
      </c>
      <c r="U14" s="8" t="str">
        <f t="shared" si="2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0.29166666666666669</v>
      </c>
      <c r="W14" s="10" t="str">
        <f t="shared" si="3"/>
        <v/>
      </c>
      <c r="X14" s="83">
        <f t="shared" si="6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8"/>
        <v>39883</v>
      </c>
      <c r="C15" s="6" t="str">
        <f>LOOKUP(WEEKDAY(B15,2),{1,2,3,4,5,6,7},{"Ma","Ti","On","To","Fr","Lø","Sø"})</f>
        <v>Ti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4"/>
        <v/>
      </c>
      <c r="P15" s="8" t="str">
        <f t="shared" si="0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"/>
        <v/>
      </c>
      <c r="T15" s="9" t="str">
        <f t="shared" si="5"/>
        <v/>
      </c>
      <c r="U15" s="8" t="str">
        <f t="shared" si="2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0.33333333333333331</v>
      </c>
      <c r="W15" s="10" t="str">
        <f t="shared" si="3"/>
        <v/>
      </c>
      <c r="X15" s="83">
        <f t="shared" si="6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8"/>
        <v>39884</v>
      </c>
      <c r="C16" s="6" t="str">
        <f>LOOKUP(WEEKDAY(B16,2),{1,2,3,4,5,6,7},{"Ma","Ti","On","To","Fr","Lø","Sø"})</f>
        <v>On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4"/>
        <v/>
      </c>
      <c r="P16" s="8" t="str">
        <f t="shared" si="0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"/>
        <v/>
      </c>
      <c r="T16" s="9" t="str">
        <f t="shared" si="5"/>
        <v/>
      </c>
      <c r="U16" s="8" t="str">
        <f t="shared" si="2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0.33333333333333331</v>
      </c>
      <c r="W16" s="10" t="str">
        <f t="shared" si="3"/>
        <v/>
      </c>
      <c r="X16" s="83">
        <f t="shared" si="6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8"/>
        <v>39885</v>
      </c>
      <c r="C17" s="6" t="str">
        <f>LOOKUP(WEEKDAY(B17,2),{1,2,3,4,5,6,7},{"Ma","Ti","On","To","Fr","Lø","Sø"})</f>
        <v>To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4"/>
        <v/>
      </c>
      <c r="P17" s="8" t="str">
        <f t="shared" si="0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"/>
        <v/>
      </c>
      <c r="T17" s="9" t="str">
        <f t="shared" si="5"/>
        <v/>
      </c>
      <c r="U17" s="8" t="str">
        <f t="shared" si="2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0.33333333333333331</v>
      </c>
      <c r="W17" s="10" t="str">
        <f t="shared" si="3"/>
        <v/>
      </c>
      <c r="X17" s="83">
        <f t="shared" si="6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8"/>
        <v>39886</v>
      </c>
      <c r="C18" s="6" t="str">
        <f>LOOKUP(WEEKDAY(B18,2),{1,2,3,4,5,6,7},{"Ma","Ti","On","To","Fr","Lø","Sø"})</f>
        <v>Fr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4"/>
        <v/>
      </c>
      <c r="P18" s="8" t="str">
        <f t="shared" si="0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"/>
        <v/>
      </c>
      <c r="T18" s="9" t="str">
        <f t="shared" si="5"/>
        <v/>
      </c>
      <c r="U18" s="8" t="str">
        <f t="shared" si="2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0.25</v>
      </c>
      <c r="W18" s="10" t="str">
        <f t="shared" si="3"/>
        <v/>
      </c>
      <c r="X18" s="83">
        <f t="shared" si="6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8"/>
        <v>39887</v>
      </c>
      <c r="C19" s="6" t="str">
        <f>LOOKUP(WEEKDAY(B19,2),{1,2,3,4,5,6,7},{"Ma","Ti","On","To","Fr","Lø","Sø"})</f>
        <v>Lø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4"/>
        <v/>
      </c>
      <c r="P19" s="8" t="str">
        <f t="shared" si="0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"/>
        <v/>
      </c>
      <c r="T19" s="9" t="str">
        <f t="shared" si="5"/>
        <v/>
      </c>
      <c r="U19" s="8" t="str">
        <f t="shared" si="2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</v>
      </c>
      <c r="W19" s="10" t="str">
        <f t="shared" si="3"/>
        <v/>
      </c>
      <c r="X19" s="83">
        <f t="shared" si="6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8"/>
        <v>39888</v>
      </c>
      <c r="C20" s="6" t="str">
        <f>LOOKUP(WEEKDAY(B20,2),{1,2,3,4,5,6,7},{"Ma","Ti","On","To","Fr","Lø","Sø"})</f>
        <v>Sø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4"/>
        <v/>
      </c>
      <c r="P20" s="8" t="str">
        <f t="shared" si="0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"/>
        <v/>
      </c>
      <c r="T20" s="9" t="str">
        <f t="shared" si="5"/>
        <v/>
      </c>
      <c r="U20" s="8" t="str">
        <f t="shared" si="2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</v>
      </c>
      <c r="W20" s="10" t="str">
        <f t="shared" si="3"/>
        <v/>
      </c>
      <c r="X20" s="83">
        <f t="shared" si="6"/>
        <v>0</v>
      </c>
      <c r="Y20" s="103"/>
    </row>
    <row r="21" spans="1:25">
      <c r="A21" s="100">
        <f>IF(C21="Ma",WEEKNUM(B21,2)-Baggrundsoplysninger!$I$2,"")</f>
        <v>12</v>
      </c>
      <c r="B21" s="70">
        <f t="shared" si="8"/>
        <v>39889</v>
      </c>
      <c r="C21" s="6" t="str">
        <f>LOOKUP(WEEKDAY(B21,2),{1,2,3,4,5,6,7},{"Ma","Ti","On","To","Fr","Lø","Sø"})</f>
        <v>Ma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4"/>
        <v/>
      </c>
      <c r="P21" s="8" t="str">
        <f t="shared" si="0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"/>
        <v/>
      </c>
      <c r="T21" s="9" t="str">
        <f t="shared" si="5"/>
        <v/>
      </c>
      <c r="U21" s="8" t="str">
        <f t="shared" si="2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0.29166666666666669</v>
      </c>
      <c r="W21" s="10" t="str">
        <f t="shared" si="3"/>
        <v/>
      </c>
      <c r="X21" s="83">
        <f t="shared" si="6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8"/>
        <v>39890</v>
      </c>
      <c r="C22" s="6" t="str">
        <f>LOOKUP(WEEKDAY(B22,2),{1,2,3,4,5,6,7},{"Ma","Ti","On","To","Fr","Lø","Sø"})</f>
        <v>Ti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4"/>
        <v/>
      </c>
      <c r="P22" s="8" t="str">
        <f t="shared" si="0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"/>
        <v/>
      </c>
      <c r="T22" s="9" t="str">
        <f t="shared" si="5"/>
        <v/>
      </c>
      <c r="U22" s="8" t="str">
        <f t="shared" si="2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0.33333333333333331</v>
      </c>
      <c r="W22" s="10" t="str">
        <f t="shared" si="3"/>
        <v/>
      </c>
      <c r="X22" s="83">
        <f t="shared" si="6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8"/>
        <v>39891</v>
      </c>
      <c r="C23" s="6" t="str">
        <f>LOOKUP(WEEKDAY(B23,2),{1,2,3,4,5,6,7},{"Ma","Ti","On","To","Fr","Lø","Sø"})</f>
        <v>On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4"/>
        <v/>
      </c>
      <c r="P23" s="8" t="str">
        <f t="shared" si="0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"/>
        <v/>
      </c>
      <c r="T23" s="9" t="str">
        <f t="shared" si="5"/>
        <v/>
      </c>
      <c r="U23" s="8" t="str">
        <f t="shared" si="2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0.33333333333333331</v>
      </c>
      <c r="W23" s="10" t="str">
        <f t="shared" si="3"/>
        <v/>
      </c>
      <c r="X23" s="83">
        <f t="shared" si="6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8"/>
        <v>39892</v>
      </c>
      <c r="C24" s="6" t="str">
        <f>LOOKUP(WEEKDAY(B24,2),{1,2,3,4,5,6,7},{"Ma","Ti","On","To","Fr","Lø","Sø"})</f>
        <v>To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4"/>
        <v/>
      </c>
      <c r="P24" s="8" t="str">
        <f t="shared" si="0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"/>
        <v/>
      </c>
      <c r="T24" s="9" t="str">
        <f t="shared" si="5"/>
        <v/>
      </c>
      <c r="U24" s="8" t="str">
        <f t="shared" si="2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0.33333333333333331</v>
      </c>
      <c r="W24" s="10" t="str">
        <f t="shared" si="3"/>
        <v/>
      </c>
      <c r="X24" s="83">
        <f t="shared" si="6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8"/>
        <v>39893</v>
      </c>
      <c r="C25" s="6" t="str">
        <f>LOOKUP(WEEKDAY(B25,2),{1,2,3,4,5,6,7},{"Ma","Ti","On","To","Fr","Lø","Sø"})</f>
        <v>Fr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4"/>
        <v/>
      </c>
      <c r="P25" s="8" t="str">
        <f t="shared" si="0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"/>
        <v/>
      </c>
      <c r="T25" s="9" t="str">
        <f t="shared" si="5"/>
        <v/>
      </c>
      <c r="U25" s="8" t="str">
        <f t="shared" si="2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0.25</v>
      </c>
      <c r="W25" s="10" t="str">
        <f t="shared" si="3"/>
        <v/>
      </c>
      <c r="X25" s="83">
        <f t="shared" si="6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8"/>
        <v>39894</v>
      </c>
      <c r="C26" s="6" t="str">
        <f>LOOKUP(WEEKDAY(B26,2),{1,2,3,4,5,6,7},{"Ma","Ti","On","To","Fr","Lø","Sø"})</f>
        <v>Lø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4"/>
        <v/>
      </c>
      <c r="P26" s="8" t="str">
        <f t="shared" si="0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"/>
        <v/>
      </c>
      <c r="T26" s="9" t="str">
        <f t="shared" si="5"/>
        <v/>
      </c>
      <c r="U26" s="8" t="str">
        <f t="shared" si="2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</v>
      </c>
      <c r="W26" s="10" t="str">
        <f t="shared" si="3"/>
        <v/>
      </c>
      <c r="X26" s="83">
        <f t="shared" si="6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8"/>
        <v>39895</v>
      </c>
      <c r="C27" s="6" t="str">
        <f>LOOKUP(WEEKDAY(B27,2),{1,2,3,4,5,6,7},{"Ma","Ti","On","To","Fr","Lø","Sø"})</f>
        <v>Sø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4"/>
        <v/>
      </c>
      <c r="P27" s="8" t="str">
        <f t="shared" si="0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"/>
        <v/>
      </c>
      <c r="T27" s="9" t="str">
        <f t="shared" si="5"/>
        <v/>
      </c>
      <c r="U27" s="8" t="str">
        <f t="shared" si="2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</v>
      </c>
      <c r="W27" s="10" t="str">
        <f t="shared" si="3"/>
        <v/>
      </c>
      <c r="X27" s="83">
        <f t="shared" si="6"/>
        <v>0</v>
      </c>
      <c r="Y27" s="103"/>
    </row>
    <row r="28" spans="1:25">
      <c r="A28" s="100">
        <f>IF(C28="Ma",WEEKNUM(B28,2)-Baggrundsoplysninger!$I$2,"")</f>
        <v>13</v>
      </c>
      <c r="B28" s="70">
        <f t="shared" si="8"/>
        <v>39896</v>
      </c>
      <c r="C28" s="6" t="str">
        <f>LOOKUP(WEEKDAY(B28,2),{1,2,3,4,5,6,7},{"Ma","Ti","On","To","Fr","Lø","Sø"})</f>
        <v>Ma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4"/>
        <v/>
      </c>
      <c r="P28" s="8" t="str">
        <f t="shared" si="0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"/>
        <v/>
      </c>
      <c r="T28" s="9" t="str">
        <f t="shared" si="5"/>
        <v/>
      </c>
      <c r="U28" s="8" t="str">
        <f t="shared" si="2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0.29166666666666669</v>
      </c>
      <c r="W28" s="10" t="str">
        <f t="shared" si="3"/>
        <v/>
      </c>
      <c r="X28" s="83">
        <f t="shared" si="6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8"/>
        <v>39897</v>
      </c>
      <c r="C29" s="6" t="str">
        <f>LOOKUP(WEEKDAY(B29,2),{1,2,3,4,5,6,7},{"Ma","Ti","On","To","Fr","Lø","Sø"})</f>
        <v>Ti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4"/>
        <v/>
      </c>
      <c r="P29" s="8" t="str">
        <f t="shared" si="0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"/>
        <v/>
      </c>
      <c r="T29" s="9" t="str">
        <f t="shared" si="5"/>
        <v/>
      </c>
      <c r="U29" s="8" t="str">
        <f t="shared" si="2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0.33333333333333331</v>
      </c>
      <c r="W29" s="10" t="str">
        <f t="shared" si="3"/>
        <v/>
      </c>
      <c r="X29" s="83">
        <f t="shared" si="6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8"/>
        <v>39898</v>
      </c>
      <c r="C30" s="6" t="str">
        <f>LOOKUP(WEEKDAY(B30,2),{1,2,3,4,5,6,7},{"Ma","Ti","On","To","Fr","Lø","Sø"})</f>
        <v>On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4"/>
        <v/>
      </c>
      <c r="P30" s="8" t="str">
        <f t="shared" si="0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"/>
        <v/>
      </c>
      <c r="T30" s="9" t="str">
        <f t="shared" si="5"/>
        <v/>
      </c>
      <c r="U30" s="8" t="str">
        <f t="shared" si="2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0.33333333333333331</v>
      </c>
      <c r="W30" s="10" t="str">
        <f t="shared" si="3"/>
        <v/>
      </c>
      <c r="X30" s="83">
        <f t="shared" si="6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8"/>
        <v>39899</v>
      </c>
      <c r="C31" s="6" t="str">
        <f>LOOKUP(WEEKDAY(B31,2),{1,2,3,4,5,6,7},{"Ma","Ti","On","To","Fr","Lø","Sø"})</f>
        <v>To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4"/>
        <v/>
      </c>
      <c r="P31" s="8" t="str">
        <f t="shared" si="0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"/>
        <v/>
      </c>
      <c r="T31" s="9" t="str">
        <f t="shared" si="5"/>
        <v/>
      </c>
      <c r="U31" s="8" t="str">
        <f t="shared" si="2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0.33333333333333331</v>
      </c>
      <c r="W31" s="10" t="str">
        <f t="shared" si="3"/>
        <v/>
      </c>
      <c r="X31" s="83">
        <f t="shared" si="6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8"/>
        <v>39900</v>
      </c>
      <c r="C32" s="6" t="str">
        <f>LOOKUP(WEEKDAY(B32,2),{1,2,3,4,5,6,7},{"Ma","Ti","On","To","Fr","Lø","Sø"})</f>
        <v>Fr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4"/>
        <v/>
      </c>
      <c r="P32" s="8" t="str">
        <f t="shared" si="0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"/>
        <v/>
      </c>
      <c r="T32" s="9" t="str">
        <f t="shared" si="5"/>
        <v/>
      </c>
      <c r="U32" s="8" t="str">
        <f t="shared" si="2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0.25</v>
      </c>
      <c r="W32" s="10" t="str">
        <f t="shared" si="3"/>
        <v/>
      </c>
      <c r="X32" s="83">
        <f t="shared" si="6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8"/>
        <v>39901</v>
      </c>
      <c r="C33" s="6" t="str">
        <f>LOOKUP(WEEKDAY(B33,2),{1,2,3,4,5,6,7},{"Ma","Ti","On","To","Fr","Lø","Sø"})</f>
        <v>Lø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4"/>
        <v/>
      </c>
      <c r="P33" s="8" t="str">
        <f t="shared" si="0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"/>
        <v/>
      </c>
      <c r="T33" s="9" t="str">
        <f t="shared" si="5"/>
        <v/>
      </c>
      <c r="U33" s="8" t="str">
        <f t="shared" si="2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</v>
      </c>
      <c r="W33" s="10" t="str">
        <f t="shared" si="3"/>
        <v/>
      </c>
      <c r="X33" s="83">
        <f t="shared" si="6"/>
        <v>0</v>
      </c>
      <c r="Y33" s="103"/>
    </row>
    <row r="34" spans="1:25">
      <c r="A34" s="100" t="str">
        <f>IF(C34="Ma",WEEKNUM(B34,2)-Baggrundsoplysninger!$I$2,"")</f>
        <v/>
      </c>
      <c r="B34" s="70">
        <f t="shared" si="8"/>
        <v>39902</v>
      </c>
      <c r="C34" s="6" t="str">
        <f>LOOKUP(WEEKDAY(B34,2),{1,2,3,4,5,6,7},{"Ma","Ti","On","To","Fr","Lø","Sø"})</f>
        <v>Sø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4"/>
        <v/>
      </c>
      <c r="P34" s="8" t="str">
        <f t="shared" si="0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"/>
        <v/>
      </c>
      <c r="T34" s="9" t="str">
        <f t="shared" si="5"/>
        <v/>
      </c>
      <c r="U34" s="8" t="str">
        <f t="shared" si="2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</v>
      </c>
      <c r="W34" s="10" t="str">
        <f t="shared" si="3"/>
        <v/>
      </c>
      <c r="X34" s="83">
        <f t="shared" si="6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5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Mar</v>
      </c>
      <c r="B40" s="69">
        <f>YEAR($B$4)</f>
        <v>2013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Feb!X46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Feb!X50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Feb!X54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COUNTIF(L3:L34,"Sygdom")+Feb!C57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sygedag")+Feb!C60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sygedag")+Feb!C63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Mar</v>
      </c>
      <c r="B65" s="69">
        <f>YEAR($B$4)</f>
        <v>2013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413" priority="206" stopIfTrue="1" operator="greaterThanOrEqual">
      <formula>0</formula>
    </cfRule>
    <cfRule type="cellIs" dxfId="412" priority="207" stopIfTrue="1" operator="lessThan">
      <formula>0</formula>
    </cfRule>
  </conditionalFormatting>
  <conditionalFormatting sqref="W4:W34">
    <cfRule type="cellIs" dxfId="411" priority="204" stopIfTrue="1" operator="greaterThanOrEqual">
      <formula>0</formula>
    </cfRule>
    <cfRule type="cellIs" dxfId="410" priority="205" stopIfTrue="1" operator="lessThan">
      <formula>0</formula>
    </cfRule>
  </conditionalFormatting>
  <conditionalFormatting sqref="X35:X36">
    <cfRule type="cellIs" dxfId="409" priority="202" stopIfTrue="1" operator="greaterThanOrEqual">
      <formula>0</formula>
    </cfRule>
    <cfRule type="cellIs" dxfId="408" priority="203" stopIfTrue="1" operator="lessThan">
      <formula>0</formula>
    </cfRule>
  </conditionalFormatting>
  <conditionalFormatting sqref="D12:I34 A4:C34 D4:I9 T5:T35 J4:X34">
    <cfRule type="expression" dxfId="407" priority="200" stopIfTrue="1">
      <formula>($C4="Sø")</formula>
    </cfRule>
    <cfRule type="expression" dxfId="406" priority="201" stopIfTrue="1">
      <formula>($C4="Lø")</formula>
    </cfRule>
  </conditionalFormatting>
  <conditionalFormatting sqref="A4:C34">
    <cfRule type="expression" dxfId="405" priority="198" stopIfTrue="1">
      <formula>($C4="Sø")</formula>
    </cfRule>
    <cfRule type="expression" dxfId="404" priority="199" stopIfTrue="1">
      <formula>($C4="Lø")</formula>
    </cfRule>
  </conditionalFormatting>
  <conditionalFormatting sqref="A4:C34">
    <cfRule type="expression" dxfId="403" priority="196" stopIfTrue="1">
      <formula>($B4="Sø")</formula>
    </cfRule>
    <cfRule type="expression" dxfId="402" priority="197" stopIfTrue="1">
      <formula>($B4="Lø")</formula>
    </cfRule>
  </conditionalFormatting>
  <conditionalFormatting sqref="D7:I11">
    <cfRule type="expression" dxfId="401" priority="194" stopIfTrue="1">
      <formula>($C7="Sø")</formula>
    </cfRule>
    <cfRule type="expression" dxfId="400" priority="195" stopIfTrue="1">
      <formula>($C7="Lø")</formula>
    </cfRule>
  </conditionalFormatting>
  <conditionalFormatting sqref="J7:K7">
    <cfRule type="expression" dxfId="399" priority="192" stopIfTrue="1">
      <formula>($C7="Sø")</formula>
    </cfRule>
    <cfRule type="expression" dxfId="398" priority="193" stopIfTrue="1">
      <formula>($C7="Lø")</formula>
    </cfRule>
  </conditionalFormatting>
  <conditionalFormatting sqref="D6:E6">
    <cfRule type="expression" dxfId="397" priority="190" stopIfTrue="1">
      <formula>($C6="Sø")</formula>
    </cfRule>
    <cfRule type="expression" dxfId="396" priority="191" stopIfTrue="1">
      <formula>($C6="Lø")</formula>
    </cfRule>
  </conditionalFormatting>
  <conditionalFormatting sqref="M4:M34">
    <cfRule type="containsText" dxfId="395" priority="189" operator="containsText" text="¨">
      <formula>NOT(ISERROR(SEARCH("¨",M4)))</formula>
    </cfRule>
  </conditionalFormatting>
  <conditionalFormatting sqref="D10:K10">
    <cfRule type="expression" dxfId="394" priority="187" stopIfTrue="1">
      <formula>($C10="Sø")</formula>
    </cfRule>
    <cfRule type="expression" dxfId="393" priority="188" stopIfTrue="1">
      <formula>($C10="Lø")</formula>
    </cfRule>
  </conditionalFormatting>
  <conditionalFormatting sqref="D10:E10">
    <cfRule type="expression" dxfId="392" priority="185" stopIfTrue="1">
      <formula>($C10="Sø")</formula>
    </cfRule>
    <cfRule type="expression" dxfId="391" priority="186" stopIfTrue="1">
      <formula>($C10="Lø")</formula>
    </cfRule>
  </conditionalFormatting>
  <conditionalFormatting sqref="D10:K10">
    <cfRule type="expression" dxfId="390" priority="183" stopIfTrue="1">
      <formula>($C10="Sø")</formula>
    </cfRule>
    <cfRule type="expression" dxfId="389" priority="184" stopIfTrue="1">
      <formula>($C10="Lø")</formula>
    </cfRule>
  </conditionalFormatting>
  <conditionalFormatting sqref="D10:E10">
    <cfRule type="expression" dxfId="388" priority="181" stopIfTrue="1">
      <formula>($C10="Sø")</formula>
    </cfRule>
    <cfRule type="expression" dxfId="387" priority="182" stopIfTrue="1">
      <formula>($C10="Lø")</formula>
    </cfRule>
  </conditionalFormatting>
  <conditionalFormatting sqref="D12:I12">
    <cfRule type="expression" dxfId="386" priority="179" stopIfTrue="1">
      <formula>($C12="Sø")</formula>
    </cfRule>
    <cfRule type="expression" dxfId="385" priority="180" stopIfTrue="1">
      <formula>($C12="Lø")</formula>
    </cfRule>
  </conditionalFormatting>
  <conditionalFormatting sqref="D12:K12">
    <cfRule type="expression" dxfId="384" priority="177" stopIfTrue="1">
      <formula>($C12="Sø")</formula>
    </cfRule>
    <cfRule type="expression" dxfId="383" priority="178" stopIfTrue="1">
      <formula>($C12="Lø")</formula>
    </cfRule>
  </conditionalFormatting>
  <conditionalFormatting sqref="D12:E12">
    <cfRule type="expression" dxfId="382" priority="175" stopIfTrue="1">
      <formula>($C12="Sø")</formula>
    </cfRule>
    <cfRule type="expression" dxfId="381" priority="176" stopIfTrue="1">
      <formula>($C12="Lø")</formula>
    </cfRule>
  </conditionalFormatting>
  <conditionalFormatting sqref="D12:K12">
    <cfRule type="expression" dxfId="380" priority="173" stopIfTrue="1">
      <formula>($C12="Sø")</formula>
    </cfRule>
    <cfRule type="expression" dxfId="379" priority="174" stopIfTrue="1">
      <formula>($C12="Lø")</formula>
    </cfRule>
  </conditionalFormatting>
  <conditionalFormatting sqref="D12:E12">
    <cfRule type="expression" dxfId="378" priority="171" stopIfTrue="1">
      <formula>($C12="Sø")</formula>
    </cfRule>
    <cfRule type="expression" dxfId="377" priority="172" stopIfTrue="1">
      <formula>($C12="Lø")</formula>
    </cfRule>
  </conditionalFormatting>
  <conditionalFormatting sqref="J6:K6">
    <cfRule type="expression" dxfId="376" priority="169" stopIfTrue="1">
      <formula>($C6="Sø")</formula>
    </cfRule>
    <cfRule type="expression" dxfId="375" priority="170" stopIfTrue="1">
      <formula>($C6="Lø")</formula>
    </cfRule>
  </conditionalFormatting>
  <conditionalFormatting sqref="D6:I6">
    <cfRule type="expression" dxfId="374" priority="167" stopIfTrue="1">
      <formula>($C6="Sø")</formula>
    </cfRule>
    <cfRule type="expression" dxfId="373" priority="168" stopIfTrue="1">
      <formula>($C6="Lø")</formula>
    </cfRule>
  </conditionalFormatting>
  <conditionalFormatting sqref="J6:K6">
    <cfRule type="expression" dxfId="372" priority="165" stopIfTrue="1">
      <formula>($C6="Sø")</formula>
    </cfRule>
    <cfRule type="expression" dxfId="371" priority="166" stopIfTrue="1">
      <formula>($C6="Lø")</formula>
    </cfRule>
  </conditionalFormatting>
  <conditionalFormatting sqref="D6:I6">
    <cfRule type="expression" dxfId="370" priority="163" stopIfTrue="1">
      <formula>($C6="Sø")</formula>
    </cfRule>
    <cfRule type="expression" dxfId="369" priority="164" stopIfTrue="1">
      <formula>($C6="Lø")</formula>
    </cfRule>
  </conditionalFormatting>
  <conditionalFormatting sqref="D6:K6">
    <cfRule type="expression" dxfId="368" priority="161" stopIfTrue="1">
      <formula>($C6="Sø")</formula>
    </cfRule>
    <cfRule type="expression" dxfId="367" priority="162" stopIfTrue="1">
      <formula>($C6="Lø")</formula>
    </cfRule>
  </conditionalFormatting>
  <conditionalFormatting sqref="D6:E6">
    <cfRule type="expression" dxfId="366" priority="159" stopIfTrue="1">
      <formula>($C6="Sø")</formula>
    </cfRule>
    <cfRule type="expression" dxfId="365" priority="160" stopIfTrue="1">
      <formula>($C6="Lø")</formula>
    </cfRule>
  </conditionalFormatting>
  <conditionalFormatting sqref="D6:K6">
    <cfRule type="expression" dxfId="364" priority="157" stopIfTrue="1">
      <formula>($C6="Sø")</formula>
    </cfRule>
    <cfRule type="expression" dxfId="363" priority="158" stopIfTrue="1">
      <formula>($C6="Lø")</formula>
    </cfRule>
  </conditionalFormatting>
  <conditionalFormatting sqref="D6:E6">
    <cfRule type="expression" dxfId="362" priority="155" stopIfTrue="1">
      <formula>($C6="Sø")</formula>
    </cfRule>
    <cfRule type="expression" dxfId="361" priority="156" stopIfTrue="1">
      <formula>($C6="Lø")</formula>
    </cfRule>
  </conditionalFormatting>
  <conditionalFormatting sqref="J7:K7">
    <cfRule type="expression" dxfId="360" priority="153" stopIfTrue="1">
      <formula>($C7="Sø")</formula>
    </cfRule>
    <cfRule type="expression" dxfId="359" priority="154" stopIfTrue="1">
      <formula>($C7="Lø")</formula>
    </cfRule>
  </conditionalFormatting>
  <conditionalFormatting sqref="D7:I7">
    <cfRule type="expression" dxfId="358" priority="151" stopIfTrue="1">
      <formula>($C7="Sø")</formula>
    </cfRule>
    <cfRule type="expression" dxfId="357" priority="152" stopIfTrue="1">
      <formula>($C7="Lø")</formula>
    </cfRule>
  </conditionalFormatting>
  <conditionalFormatting sqref="J7:K7">
    <cfRule type="expression" dxfId="356" priority="149" stopIfTrue="1">
      <formula>($C7="Sø")</formula>
    </cfRule>
    <cfRule type="expression" dxfId="355" priority="150" stopIfTrue="1">
      <formula>($C7="Lø")</formula>
    </cfRule>
  </conditionalFormatting>
  <conditionalFormatting sqref="D7:I7">
    <cfRule type="expression" dxfId="354" priority="147" stopIfTrue="1">
      <formula>($C7="Sø")</formula>
    </cfRule>
    <cfRule type="expression" dxfId="353" priority="148" stopIfTrue="1">
      <formula>($C7="Lø")</formula>
    </cfRule>
  </conditionalFormatting>
  <conditionalFormatting sqref="D7:K7">
    <cfRule type="expression" dxfId="352" priority="145" stopIfTrue="1">
      <formula>($C7="Sø")</formula>
    </cfRule>
    <cfRule type="expression" dxfId="351" priority="146" stopIfTrue="1">
      <formula>($C7="Lø")</formula>
    </cfRule>
  </conditionalFormatting>
  <conditionalFormatting sqref="D7:E7">
    <cfRule type="expression" dxfId="350" priority="143" stopIfTrue="1">
      <formula>($C7="Sø")</formula>
    </cfRule>
    <cfRule type="expression" dxfId="349" priority="144" stopIfTrue="1">
      <formula>($C7="Lø")</formula>
    </cfRule>
  </conditionalFormatting>
  <conditionalFormatting sqref="D7:K7">
    <cfRule type="expression" dxfId="348" priority="141" stopIfTrue="1">
      <formula>($C7="Sø")</formula>
    </cfRule>
    <cfRule type="expression" dxfId="347" priority="142" stopIfTrue="1">
      <formula>($C7="Lø")</formula>
    </cfRule>
  </conditionalFormatting>
  <conditionalFormatting sqref="D7:E7">
    <cfRule type="expression" dxfId="346" priority="139" stopIfTrue="1">
      <formula>($C7="Sø")</formula>
    </cfRule>
    <cfRule type="expression" dxfId="345" priority="140" stopIfTrue="1">
      <formula>($C7="Lø")</formula>
    </cfRule>
  </conditionalFormatting>
  <conditionalFormatting sqref="J5:K5">
    <cfRule type="expression" dxfId="344" priority="137" stopIfTrue="1">
      <formula>($C5="Sø")</formula>
    </cfRule>
    <cfRule type="expression" dxfId="343" priority="138" stopIfTrue="1">
      <formula>($C5="Lø")</formula>
    </cfRule>
  </conditionalFormatting>
  <conditionalFormatting sqref="D5:I5">
    <cfRule type="expression" dxfId="342" priority="135" stopIfTrue="1">
      <formula>($C5="Sø")</formula>
    </cfRule>
    <cfRule type="expression" dxfId="341" priority="136" stopIfTrue="1">
      <formula>($C5="Lø")</formula>
    </cfRule>
  </conditionalFormatting>
  <conditionalFormatting sqref="J5:K5">
    <cfRule type="expression" dxfId="340" priority="133" stopIfTrue="1">
      <formula>($C5="Sø")</formula>
    </cfRule>
    <cfRule type="expression" dxfId="339" priority="134" stopIfTrue="1">
      <formula>($C5="Lø")</formula>
    </cfRule>
  </conditionalFormatting>
  <conditionalFormatting sqref="D5:I5">
    <cfRule type="expression" dxfId="338" priority="131" stopIfTrue="1">
      <formula>($C5="Sø")</formula>
    </cfRule>
    <cfRule type="expression" dxfId="337" priority="132" stopIfTrue="1">
      <formula>($C5="Lø")</formula>
    </cfRule>
  </conditionalFormatting>
  <conditionalFormatting sqref="D5:K5">
    <cfRule type="expression" dxfId="336" priority="129" stopIfTrue="1">
      <formula>($C5="Sø")</formula>
    </cfRule>
    <cfRule type="expression" dxfId="335" priority="130" stopIfTrue="1">
      <formula>($C5="Lø")</formula>
    </cfRule>
  </conditionalFormatting>
  <conditionalFormatting sqref="D5:E5">
    <cfRule type="expression" dxfId="334" priority="127" stopIfTrue="1">
      <formula>($C5="Sø")</formula>
    </cfRule>
    <cfRule type="expression" dxfId="333" priority="128" stopIfTrue="1">
      <formula>($C5="Lø")</formula>
    </cfRule>
  </conditionalFormatting>
  <conditionalFormatting sqref="D5:K5">
    <cfRule type="expression" dxfId="332" priority="125" stopIfTrue="1">
      <formula>($C5="Sø")</formula>
    </cfRule>
    <cfRule type="expression" dxfId="331" priority="126" stopIfTrue="1">
      <formula>($C5="Lø")</formula>
    </cfRule>
  </conditionalFormatting>
  <conditionalFormatting sqref="D5:E5">
    <cfRule type="expression" dxfId="330" priority="123" stopIfTrue="1">
      <formula>($C5="Sø")</formula>
    </cfRule>
    <cfRule type="expression" dxfId="329" priority="124" stopIfTrue="1">
      <formula>($C5="Lø")</formula>
    </cfRule>
  </conditionalFormatting>
  <conditionalFormatting sqref="J4:K4">
    <cfRule type="expression" dxfId="328" priority="121" stopIfTrue="1">
      <formula>($C4="Sø")</formula>
    </cfRule>
    <cfRule type="expression" dxfId="327" priority="122" stopIfTrue="1">
      <formula>($C4="Lø")</formula>
    </cfRule>
  </conditionalFormatting>
  <conditionalFormatting sqref="D4:I4">
    <cfRule type="expression" dxfId="326" priority="119" stopIfTrue="1">
      <formula>($C4="Sø")</formula>
    </cfRule>
    <cfRule type="expression" dxfId="325" priority="120" stopIfTrue="1">
      <formula>($C4="Lø")</formula>
    </cfRule>
  </conditionalFormatting>
  <conditionalFormatting sqref="J4:K4">
    <cfRule type="expression" dxfId="324" priority="117" stopIfTrue="1">
      <formula>($C4="Sø")</formula>
    </cfRule>
    <cfRule type="expression" dxfId="323" priority="118" stopIfTrue="1">
      <formula>($C4="Lø")</formula>
    </cfRule>
  </conditionalFormatting>
  <conditionalFormatting sqref="D4:I4">
    <cfRule type="expression" dxfId="322" priority="115" stopIfTrue="1">
      <formula>($C4="Sø")</formula>
    </cfRule>
    <cfRule type="expression" dxfId="321" priority="116" stopIfTrue="1">
      <formula>($C4="Lø")</formula>
    </cfRule>
  </conditionalFormatting>
  <conditionalFormatting sqref="D4:K4">
    <cfRule type="expression" dxfId="320" priority="113" stopIfTrue="1">
      <formula>($C4="Sø")</formula>
    </cfRule>
    <cfRule type="expression" dxfId="319" priority="114" stopIfTrue="1">
      <formula>($C4="Lø")</formula>
    </cfRule>
  </conditionalFormatting>
  <conditionalFormatting sqref="D4:E4">
    <cfRule type="expression" dxfId="318" priority="111" stopIfTrue="1">
      <formula>($C4="Sø")</formula>
    </cfRule>
    <cfRule type="expression" dxfId="317" priority="112" stopIfTrue="1">
      <formula>($C4="Lø")</formula>
    </cfRule>
  </conditionalFormatting>
  <conditionalFormatting sqref="D4:K4">
    <cfRule type="expression" dxfId="316" priority="109" stopIfTrue="1">
      <formula>($C4="Sø")</formula>
    </cfRule>
    <cfRule type="expression" dxfId="315" priority="110" stopIfTrue="1">
      <formula>($C4="Lø")</formula>
    </cfRule>
  </conditionalFormatting>
  <conditionalFormatting sqref="D4:E4">
    <cfRule type="expression" dxfId="314" priority="107" stopIfTrue="1">
      <formula>($C4="Sø")</formula>
    </cfRule>
    <cfRule type="expression" dxfId="313" priority="108" stopIfTrue="1">
      <formula>($C4="Lø")</formula>
    </cfRule>
  </conditionalFormatting>
  <conditionalFormatting sqref="H4:K4">
    <cfRule type="expression" dxfId="312" priority="105" stopIfTrue="1">
      <formula>($C4="Sø")</formula>
    </cfRule>
    <cfRule type="expression" dxfId="311" priority="106" stopIfTrue="1">
      <formula>($C4="Lø")</formula>
    </cfRule>
  </conditionalFormatting>
  <conditionalFormatting sqref="H4:K4">
    <cfRule type="expression" dxfId="310" priority="103" stopIfTrue="1">
      <formula>($C4="Sø")</formula>
    </cfRule>
    <cfRule type="expression" dxfId="309" priority="104" stopIfTrue="1">
      <formula>($C4="Lø")</formula>
    </cfRule>
  </conditionalFormatting>
  <conditionalFormatting sqref="H4:K4">
    <cfRule type="expression" dxfId="308" priority="101" stopIfTrue="1">
      <formula>($C4="Sø")</formula>
    </cfRule>
    <cfRule type="expression" dxfId="307" priority="102" stopIfTrue="1">
      <formula>($C4="Lø")</formula>
    </cfRule>
  </conditionalFormatting>
  <conditionalFormatting sqref="H4:K4">
    <cfRule type="expression" dxfId="306" priority="99" stopIfTrue="1">
      <formula>($C4="Sø")</formula>
    </cfRule>
    <cfRule type="expression" dxfId="305" priority="100" stopIfTrue="1">
      <formula>($C4="Lø")</formula>
    </cfRule>
  </conditionalFormatting>
  <conditionalFormatting sqref="D32:M32">
    <cfRule type="expression" dxfId="304" priority="97" stopIfTrue="1">
      <formula>($C32="Sø")</formula>
    </cfRule>
    <cfRule type="expression" dxfId="303" priority="98" stopIfTrue="1">
      <formula>($C32="Lø")</formula>
    </cfRule>
  </conditionalFormatting>
  <conditionalFormatting sqref="D32:K32">
    <cfRule type="expression" dxfId="302" priority="95" stopIfTrue="1">
      <formula>($C32="Sø")</formula>
    </cfRule>
    <cfRule type="expression" dxfId="301" priority="96" stopIfTrue="1">
      <formula>($C32="Lø")</formula>
    </cfRule>
  </conditionalFormatting>
  <conditionalFormatting sqref="D32:K32">
    <cfRule type="expression" dxfId="300" priority="93" stopIfTrue="1">
      <formula>($C32="Sø")</formula>
    </cfRule>
    <cfRule type="expression" dxfId="299" priority="94" stopIfTrue="1">
      <formula>($C32="Lø")</formula>
    </cfRule>
  </conditionalFormatting>
  <conditionalFormatting sqref="D32:K32">
    <cfRule type="expression" dxfId="298" priority="91" stopIfTrue="1">
      <formula>($C32="Sø")</formula>
    </cfRule>
    <cfRule type="expression" dxfId="297" priority="92" stopIfTrue="1">
      <formula>($C32="Lø")</formula>
    </cfRule>
  </conditionalFormatting>
  <conditionalFormatting sqref="D32:K32">
    <cfRule type="expression" dxfId="296" priority="89" stopIfTrue="1">
      <formula>($C32="Sø")</formula>
    </cfRule>
    <cfRule type="expression" dxfId="295" priority="90" stopIfTrue="1">
      <formula>($C32="Lø")</formula>
    </cfRule>
  </conditionalFormatting>
  <conditionalFormatting sqref="D32:E32">
    <cfRule type="expression" dxfId="294" priority="87" stopIfTrue="1">
      <formula>($C32="Sø")</formula>
    </cfRule>
    <cfRule type="expression" dxfId="293" priority="88" stopIfTrue="1">
      <formula>($C32="Lø")</formula>
    </cfRule>
  </conditionalFormatting>
  <conditionalFormatting sqref="H32:I32">
    <cfRule type="expression" dxfId="292" priority="85" stopIfTrue="1">
      <formula>($C32="Sø")</formula>
    </cfRule>
    <cfRule type="expression" dxfId="291" priority="86" stopIfTrue="1">
      <formula>($C32="Lø")</formula>
    </cfRule>
  </conditionalFormatting>
  <conditionalFormatting sqref="J32:K32">
    <cfRule type="expression" dxfId="290" priority="83" stopIfTrue="1">
      <formula>($C32="Sø")</formula>
    </cfRule>
    <cfRule type="expression" dxfId="289" priority="84" stopIfTrue="1">
      <formula>($C32="Lø")</formula>
    </cfRule>
  </conditionalFormatting>
  <conditionalFormatting sqref="D32:K32">
    <cfRule type="expression" dxfId="288" priority="81" stopIfTrue="1">
      <formula>($C32="Sø")</formula>
    </cfRule>
    <cfRule type="expression" dxfId="287" priority="82" stopIfTrue="1">
      <formula>($C32="Lø")</formula>
    </cfRule>
  </conditionalFormatting>
  <conditionalFormatting sqref="J6:K6">
    <cfRule type="expression" dxfId="286" priority="79" stopIfTrue="1">
      <formula>($C6="Sø")</formula>
    </cfRule>
    <cfRule type="expression" dxfId="285" priority="80" stopIfTrue="1">
      <formula>($C6="Lø")</formula>
    </cfRule>
  </conditionalFormatting>
  <conditionalFormatting sqref="D6:I6">
    <cfRule type="expression" dxfId="284" priority="77" stopIfTrue="1">
      <formula>($C6="Sø")</formula>
    </cfRule>
    <cfRule type="expression" dxfId="283" priority="78" stopIfTrue="1">
      <formula>($C6="Lø")</formula>
    </cfRule>
  </conditionalFormatting>
  <conditionalFormatting sqref="J6:K6">
    <cfRule type="expression" dxfId="282" priority="75" stopIfTrue="1">
      <formula>($C6="Sø")</formula>
    </cfRule>
    <cfRule type="expression" dxfId="281" priority="76" stopIfTrue="1">
      <formula>($C6="Lø")</formula>
    </cfRule>
  </conditionalFormatting>
  <conditionalFormatting sqref="D6:I6">
    <cfRule type="expression" dxfId="280" priority="73" stopIfTrue="1">
      <formula>($C6="Sø")</formula>
    </cfRule>
    <cfRule type="expression" dxfId="279" priority="74" stopIfTrue="1">
      <formula>($C6="Lø")</formula>
    </cfRule>
  </conditionalFormatting>
  <conditionalFormatting sqref="D6:K6">
    <cfRule type="expression" dxfId="278" priority="71" stopIfTrue="1">
      <formula>($C6="Sø")</formula>
    </cfRule>
    <cfRule type="expression" dxfId="277" priority="72" stopIfTrue="1">
      <formula>($C6="Lø")</formula>
    </cfRule>
  </conditionalFormatting>
  <conditionalFormatting sqref="D6:E6">
    <cfRule type="expression" dxfId="276" priority="69" stopIfTrue="1">
      <formula>($C6="Sø")</formula>
    </cfRule>
    <cfRule type="expression" dxfId="275" priority="70" stopIfTrue="1">
      <formula>($C6="Lø")</formula>
    </cfRule>
  </conditionalFormatting>
  <conditionalFormatting sqref="D6:K6">
    <cfRule type="expression" dxfId="274" priority="67" stopIfTrue="1">
      <formula>($C6="Sø")</formula>
    </cfRule>
    <cfRule type="expression" dxfId="273" priority="68" stopIfTrue="1">
      <formula>($C6="Lø")</formula>
    </cfRule>
  </conditionalFormatting>
  <conditionalFormatting sqref="D6:E6">
    <cfRule type="expression" dxfId="272" priority="65" stopIfTrue="1">
      <formula>($C6="Sø")</formula>
    </cfRule>
    <cfRule type="expression" dxfId="271" priority="66" stopIfTrue="1">
      <formula>($C6="Lø")</formula>
    </cfRule>
  </conditionalFormatting>
  <conditionalFormatting sqref="J7:K7">
    <cfRule type="expression" dxfId="270" priority="63" stopIfTrue="1">
      <formula>($C7="Sø")</formula>
    </cfRule>
    <cfRule type="expression" dxfId="269" priority="64" stopIfTrue="1">
      <formula>($C7="Lø")</formula>
    </cfRule>
  </conditionalFormatting>
  <conditionalFormatting sqref="D7:I7">
    <cfRule type="expression" dxfId="268" priority="61" stopIfTrue="1">
      <formula>($C7="Sø")</formula>
    </cfRule>
    <cfRule type="expression" dxfId="267" priority="62" stopIfTrue="1">
      <formula>($C7="Lø")</formula>
    </cfRule>
  </conditionalFormatting>
  <conditionalFormatting sqref="J7:K7">
    <cfRule type="expression" dxfId="266" priority="59" stopIfTrue="1">
      <formula>($C7="Sø")</formula>
    </cfRule>
    <cfRule type="expression" dxfId="265" priority="60" stopIfTrue="1">
      <formula>($C7="Lø")</formula>
    </cfRule>
  </conditionalFormatting>
  <conditionalFormatting sqref="D7:I7">
    <cfRule type="expression" dxfId="264" priority="57" stopIfTrue="1">
      <formula>($C7="Sø")</formula>
    </cfRule>
    <cfRule type="expression" dxfId="263" priority="58" stopIfTrue="1">
      <formula>($C7="Lø")</formula>
    </cfRule>
  </conditionalFormatting>
  <conditionalFormatting sqref="D7:K7">
    <cfRule type="expression" dxfId="262" priority="55" stopIfTrue="1">
      <formula>($C7="Sø")</formula>
    </cfRule>
    <cfRule type="expression" dxfId="261" priority="56" stopIfTrue="1">
      <formula>($C7="Lø")</formula>
    </cfRule>
  </conditionalFormatting>
  <conditionalFormatting sqref="D7:E7">
    <cfRule type="expression" dxfId="260" priority="53" stopIfTrue="1">
      <formula>($C7="Sø")</formula>
    </cfRule>
    <cfRule type="expression" dxfId="259" priority="54" stopIfTrue="1">
      <formula>($C7="Lø")</formula>
    </cfRule>
  </conditionalFormatting>
  <conditionalFormatting sqref="D7:K7">
    <cfRule type="expression" dxfId="258" priority="51" stopIfTrue="1">
      <formula>($C7="Sø")</formula>
    </cfRule>
    <cfRule type="expression" dxfId="257" priority="52" stopIfTrue="1">
      <formula>($C7="Lø")</formula>
    </cfRule>
  </conditionalFormatting>
  <conditionalFormatting sqref="D7:E7">
    <cfRule type="expression" dxfId="256" priority="49" stopIfTrue="1">
      <formula>($C7="Sø")</formula>
    </cfRule>
    <cfRule type="expression" dxfId="255" priority="50" stopIfTrue="1">
      <formula>($C7="Lø")</formula>
    </cfRule>
  </conditionalFormatting>
  <conditionalFormatting sqref="J8:K8">
    <cfRule type="expression" dxfId="254" priority="47" stopIfTrue="1">
      <formula>($C8="Sø")</formula>
    </cfRule>
    <cfRule type="expression" dxfId="253" priority="48" stopIfTrue="1">
      <formula>($C8="Lø")</formula>
    </cfRule>
  </conditionalFormatting>
  <conditionalFormatting sqref="D8:I8">
    <cfRule type="expression" dxfId="252" priority="45" stopIfTrue="1">
      <formula>($C8="Sø")</formula>
    </cfRule>
    <cfRule type="expression" dxfId="251" priority="46" stopIfTrue="1">
      <formula>($C8="Lø")</formula>
    </cfRule>
  </conditionalFormatting>
  <conditionalFormatting sqref="J8:K8">
    <cfRule type="expression" dxfId="250" priority="43" stopIfTrue="1">
      <formula>($C8="Sø")</formula>
    </cfRule>
    <cfRule type="expression" dxfId="249" priority="44" stopIfTrue="1">
      <formula>($C8="Lø")</formula>
    </cfRule>
  </conditionalFormatting>
  <conditionalFormatting sqref="D8:I8">
    <cfRule type="expression" dxfId="248" priority="41" stopIfTrue="1">
      <formula>($C8="Sø")</formula>
    </cfRule>
    <cfRule type="expression" dxfId="247" priority="42" stopIfTrue="1">
      <formula>($C8="Lø")</formula>
    </cfRule>
  </conditionalFormatting>
  <conditionalFormatting sqref="D8:K8">
    <cfRule type="expression" dxfId="246" priority="39" stopIfTrue="1">
      <formula>($C8="Sø")</formula>
    </cfRule>
    <cfRule type="expression" dxfId="245" priority="40" stopIfTrue="1">
      <formula>($C8="Lø")</formula>
    </cfRule>
  </conditionalFormatting>
  <conditionalFormatting sqref="D8:E8">
    <cfRule type="expression" dxfId="244" priority="37" stopIfTrue="1">
      <formula>($C8="Sø")</formula>
    </cfRule>
    <cfRule type="expression" dxfId="243" priority="38" stopIfTrue="1">
      <formula>($C8="Lø")</formula>
    </cfRule>
  </conditionalFormatting>
  <conditionalFormatting sqref="D8:K8">
    <cfRule type="expression" dxfId="242" priority="35" stopIfTrue="1">
      <formula>($C8="Sø")</formula>
    </cfRule>
    <cfRule type="expression" dxfId="241" priority="36" stopIfTrue="1">
      <formula>($C8="Lø")</formula>
    </cfRule>
  </conditionalFormatting>
  <conditionalFormatting sqref="D8:E8">
    <cfRule type="expression" dxfId="240" priority="33" stopIfTrue="1">
      <formula>($C8="Sø")</formula>
    </cfRule>
    <cfRule type="expression" dxfId="239" priority="34" stopIfTrue="1">
      <formula>($C8="Lø")</formula>
    </cfRule>
  </conditionalFormatting>
  <conditionalFormatting sqref="J9:K9">
    <cfRule type="expression" dxfId="238" priority="31" stopIfTrue="1">
      <formula>($C9="Sø")</formula>
    </cfRule>
    <cfRule type="expression" dxfId="237" priority="32" stopIfTrue="1">
      <formula>($C9="Lø")</formula>
    </cfRule>
  </conditionalFormatting>
  <conditionalFormatting sqref="D9:I9">
    <cfRule type="expression" dxfId="236" priority="29" stopIfTrue="1">
      <formula>($C9="Sø")</formula>
    </cfRule>
    <cfRule type="expression" dxfId="235" priority="30" stopIfTrue="1">
      <formula>($C9="Lø")</formula>
    </cfRule>
  </conditionalFormatting>
  <conditionalFormatting sqref="J9:K9">
    <cfRule type="expression" dxfId="234" priority="27" stopIfTrue="1">
      <formula>($C9="Sø")</formula>
    </cfRule>
    <cfRule type="expression" dxfId="233" priority="28" stopIfTrue="1">
      <formula>($C9="Lø")</formula>
    </cfRule>
  </conditionalFormatting>
  <conditionalFormatting sqref="D9:I9">
    <cfRule type="expression" dxfId="232" priority="25" stopIfTrue="1">
      <formula>($C9="Sø")</formula>
    </cfRule>
    <cfRule type="expression" dxfId="231" priority="26" stopIfTrue="1">
      <formula>($C9="Lø")</formula>
    </cfRule>
  </conditionalFormatting>
  <conditionalFormatting sqref="D9:K9">
    <cfRule type="expression" dxfId="230" priority="23" stopIfTrue="1">
      <formula>($C9="Sø")</formula>
    </cfRule>
    <cfRule type="expression" dxfId="229" priority="24" stopIfTrue="1">
      <formula>($C9="Lø")</formula>
    </cfRule>
  </conditionalFormatting>
  <conditionalFormatting sqref="D9:E9">
    <cfRule type="expression" dxfId="228" priority="21" stopIfTrue="1">
      <formula>($C9="Sø")</formula>
    </cfRule>
    <cfRule type="expression" dxfId="227" priority="22" stopIfTrue="1">
      <formula>($C9="Lø")</formula>
    </cfRule>
  </conditionalFormatting>
  <conditionalFormatting sqref="D9:K9">
    <cfRule type="expression" dxfId="226" priority="19" stopIfTrue="1">
      <formula>($C9="Sø")</formula>
    </cfRule>
    <cfRule type="expression" dxfId="225" priority="20" stopIfTrue="1">
      <formula>($C9="Lø")</formula>
    </cfRule>
  </conditionalFormatting>
  <conditionalFormatting sqref="D9:E9">
    <cfRule type="expression" dxfId="224" priority="17" stopIfTrue="1">
      <formula>($C9="Sø")</formula>
    </cfRule>
    <cfRule type="expression" dxfId="223" priority="18" stopIfTrue="1">
      <formula>($C9="Lø")</formula>
    </cfRule>
  </conditionalFormatting>
  <conditionalFormatting sqref="J12:K12">
    <cfRule type="expression" dxfId="222" priority="15" stopIfTrue="1">
      <formula>($C12="Sø")</formula>
    </cfRule>
    <cfRule type="expression" dxfId="221" priority="16" stopIfTrue="1">
      <formula>($C12="Lø")</formula>
    </cfRule>
  </conditionalFormatting>
  <conditionalFormatting sqref="D12:I12">
    <cfRule type="expression" dxfId="220" priority="13" stopIfTrue="1">
      <formula>($C12="Sø")</formula>
    </cfRule>
    <cfRule type="expression" dxfId="219" priority="14" stopIfTrue="1">
      <formula>($C12="Lø")</formula>
    </cfRule>
  </conditionalFormatting>
  <conditionalFormatting sqref="J12:K12">
    <cfRule type="expression" dxfId="218" priority="11" stopIfTrue="1">
      <formula>($C12="Sø")</formula>
    </cfRule>
    <cfRule type="expression" dxfId="217" priority="12" stopIfTrue="1">
      <formula>($C12="Lø")</formula>
    </cfRule>
  </conditionalFormatting>
  <conditionalFormatting sqref="D12:I12">
    <cfRule type="expression" dxfId="216" priority="9" stopIfTrue="1">
      <formula>($C12="Sø")</formula>
    </cfRule>
    <cfRule type="expression" dxfId="215" priority="10" stopIfTrue="1">
      <formula>($C12="Lø")</formula>
    </cfRule>
  </conditionalFormatting>
  <conditionalFormatting sqref="D12:K12">
    <cfRule type="expression" dxfId="214" priority="7" stopIfTrue="1">
      <formula>($C12="Sø")</formula>
    </cfRule>
    <cfRule type="expression" dxfId="213" priority="8" stopIfTrue="1">
      <formula>($C12="Lø")</formula>
    </cfRule>
  </conditionalFormatting>
  <conditionalFormatting sqref="D12:E12">
    <cfRule type="expression" dxfId="212" priority="5" stopIfTrue="1">
      <formula>($C12="Sø")</formula>
    </cfRule>
    <cfRule type="expression" dxfId="211" priority="6" stopIfTrue="1">
      <formula>($C12="Lø")</formula>
    </cfRule>
  </conditionalFormatting>
  <conditionalFormatting sqref="D12:K12">
    <cfRule type="expression" dxfId="210" priority="3" stopIfTrue="1">
      <formula>($C12="Sø")</formula>
    </cfRule>
    <cfRule type="expression" dxfId="209" priority="4" stopIfTrue="1">
      <formula>($C12="Lø")</formula>
    </cfRule>
  </conditionalFormatting>
  <conditionalFormatting sqref="D12:E12">
    <cfRule type="expression" dxfId="208" priority="1" stopIfTrue="1">
      <formula>($C12="Sø")</formula>
    </cfRule>
    <cfRule type="expression" dxfId="207" priority="2" stopIfTrue="1">
      <formula>($C12="Lø")</formula>
    </cfRule>
  </conditionalFormatting>
  <dataValidations count="8"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allowBlank="1" showInputMessage="1" showErrorMessage="1" promptTitle="Mødetid" prompt="Mødetid angives som et klokkeslet på formen tt:mm." sqref="D2:D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Sluttid" prompt="Sluttid angives som et klokkeslet på formen tt:mm." sqref="V2:V3 E2:T3"/>
    <dataValidation type="list" showInputMessage="1" showErrorMessage="1" sqref="M4:M34">
      <formula1>"¨,Ma,Ti,On,To,Fr"</formula1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4" sqref="D4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Apr</v>
      </c>
      <c r="B1" s="69">
        <f>YEAR($B$4)</f>
        <v>2013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>
        <f>IF(C4="Ma",WEEKNUM(B4,2)-Baggrundsoplysninger!$I$2,"")</f>
        <v>14</v>
      </c>
      <c r="B4" s="70">
        <f>DATE(Baggrundsoplysninger!B2+1,4,1)</f>
        <v>39903</v>
      </c>
      <c r="C4" s="6" t="str">
        <f>LOOKUP(WEEKDAY(B4,2),{1,2,3,4,5,6,7},{"Ma","Ti","On","To","Fr","Lø","Sø"})</f>
        <v>Ma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>IF(AND(D4,E4&lt;&gt;""),(E4-D4),"")</f>
        <v/>
      </c>
      <c r="P4" s="8" t="str">
        <f t="shared" ref="P4:P34" si="0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34" si="1">IF(SUM(O4:R4)&gt;0,(SUM(N4:R4)),"")</f>
        <v/>
      </c>
      <c r="T4" s="9" t="str">
        <f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34" si="2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0.29166666666666669</v>
      </c>
      <c r="W4" s="10" t="str">
        <f t="shared" ref="W4:W34" si="3">IF(U4="","",(-V4+U4+0.0000001))</f>
        <v/>
      </c>
      <c r="X4" s="83">
        <f>IF(W4="",Mar!X35, Mar!X35+W4)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39904</v>
      </c>
      <c r="C5" s="6" t="str">
        <f>LOOKUP(WEEKDAY(B5,2),{1,2,3,4,5,6,7},{"Ma","Ti","On","To","Fr","Lø","Sø"})</f>
        <v>Ti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ref="O5:O34" si="4">IF(AND(D5,E5&lt;&gt;""),(E5-D5),"")</f>
        <v/>
      </c>
      <c r="P5" s="8" t="str">
        <f t="shared" si="0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1"/>
        <v/>
      </c>
      <c r="T5" s="9" t="str">
        <f t="shared" ref="T5:T35" si="5">IF(L5="","",IF(L5="Flexdag",0,IF(OR((L5="omsorgsdag-seniordag"),(L5="kursus"),(L5="ferie"),(L5="sygdom"),(L5="Barns 1. sygedag"),(L5="Barns 2. sygedag"),(L5="særlig feriedag"),(L5="helligdag")),V5)))</f>
        <v/>
      </c>
      <c r="U5" s="8" t="str">
        <f t="shared" si="2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0.33333333333333331</v>
      </c>
      <c r="W5" s="10" t="str">
        <f t="shared" si="3"/>
        <v/>
      </c>
      <c r="X5" s="83">
        <f t="shared" ref="X5:X34" si="6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7">B5+1</f>
        <v>39905</v>
      </c>
      <c r="C6" s="6" t="str">
        <f>LOOKUP(WEEKDAY(B6,2),{1,2,3,4,5,6,7},{"Ma","Ti","On","To","Fr","Lø","Sø"})</f>
        <v>On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4"/>
        <v/>
      </c>
      <c r="P6" s="8" t="str">
        <f t="shared" si="0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1"/>
        <v/>
      </c>
      <c r="T6" s="9" t="str">
        <f t="shared" si="5"/>
        <v/>
      </c>
      <c r="U6" s="8" t="str">
        <f t="shared" si="2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0.33333333333333331</v>
      </c>
      <c r="W6" s="10" t="str">
        <f t="shared" si="3"/>
        <v/>
      </c>
      <c r="X6" s="83">
        <f t="shared" si="6"/>
        <v>0</v>
      </c>
      <c r="Y6" s="103"/>
    </row>
    <row r="7" spans="1:25">
      <c r="A7" s="100" t="str">
        <f>IF(C7="Ma",WEEKNUM(B7,2)-Baggrundsoplysninger!$I$2,"")</f>
        <v/>
      </c>
      <c r="B7" s="70">
        <f t="shared" si="7"/>
        <v>39906</v>
      </c>
      <c r="C7" s="6" t="str">
        <f>LOOKUP(WEEKDAY(B7,2),{1,2,3,4,5,6,7},{"Ma","Ti","On","To","Fr","Lø","Sø"})</f>
        <v>To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4"/>
        <v/>
      </c>
      <c r="P7" s="8" t="str">
        <f t="shared" si="0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>IF(SUM(O7:R7)&gt;0,(SUM(N7:R7)),"")</f>
        <v/>
      </c>
      <c r="T7" s="9" t="str">
        <f t="shared" si="5"/>
        <v/>
      </c>
      <c r="U7" s="8" t="str">
        <f t="shared" si="2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0.33333333333333331</v>
      </c>
      <c r="W7" s="10" t="str">
        <f>IF(U7="","",(-V7+U7+0.0000001))</f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39907</v>
      </c>
      <c r="C8" s="6" t="str">
        <f>LOOKUP(WEEKDAY(B8,2),{1,2,3,4,5,6,7},{"Ma","Ti","On","To","Fr","Lø","Sø"})</f>
        <v>Fr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>IF(AND(D8,E8&lt;&gt;""),(E8-D8),"")</f>
        <v/>
      </c>
      <c r="P8" s="8" t="str">
        <f t="shared" si="0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1"/>
        <v/>
      </c>
      <c r="T8" s="9" t="str">
        <f t="shared" si="5"/>
        <v/>
      </c>
      <c r="U8" s="8" t="str">
        <f t="shared" si="2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0.25</v>
      </c>
      <c r="W8" s="10" t="str">
        <f t="shared" si="3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39908</v>
      </c>
      <c r="C9" s="6" t="str">
        <f>LOOKUP(WEEKDAY(B9,2),{1,2,3,4,5,6,7},{"Ma","Ti","On","To","Fr","Lø","Sø"})</f>
        <v>Lø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4"/>
        <v/>
      </c>
      <c r="P9" s="8" t="str">
        <f t="shared" si="0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1"/>
        <v/>
      </c>
      <c r="T9" s="9" t="str">
        <f t="shared" si="5"/>
        <v/>
      </c>
      <c r="U9" s="8" t="str">
        <f t="shared" si="2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</v>
      </c>
      <c r="W9" s="10" t="str">
        <f t="shared" si="3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39909</v>
      </c>
      <c r="C10" s="6" t="str">
        <f>LOOKUP(WEEKDAY(B10,2),{1,2,3,4,5,6,7},{"Ma","Ti","On","To","Fr","Lø","Sø"})</f>
        <v>Sø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4"/>
        <v/>
      </c>
      <c r="P10" s="8" t="str">
        <f t="shared" si="0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1"/>
        <v/>
      </c>
      <c r="T10" s="9" t="str">
        <f t="shared" si="5"/>
        <v/>
      </c>
      <c r="U10" s="8" t="str">
        <f t="shared" si="2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</v>
      </c>
      <c r="W10" s="10" t="str">
        <f t="shared" si="3"/>
        <v/>
      </c>
      <c r="X10" s="83">
        <f t="shared" si="6"/>
        <v>0</v>
      </c>
      <c r="Y10" s="103"/>
    </row>
    <row r="11" spans="1:25">
      <c r="A11" s="100">
        <f>IF(C11="Ma",WEEKNUM(B11,2)-Baggrundsoplysninger!$I$2,"")</f>
        <v>15</v>
      </c>
      <c r="B11" s="70">
        <f t="shared" si="7"/>
        <v>39910</v>
      </c>
      <c r="C11" s="6" t="str">
        <f>LOOKUP(WEEKDAY(B11,2),{1,2,3,4,5,6,7},{"Ma","Ti","On","To","Fr","Lø","Sø"})</f>
        <v>Ma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4"/>
        <v/>
      </c>
      <c r="P11" s="8" t="str">
        <f t="shared" si="0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1"/>
        <v/>
      </c>
      <c r="T11" s="9" t="str">
        <f t="shared" si="5"/>
        <v/>
      </c>
      <c r="U11" s="8" t="str">
        <f t="shared" si="2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0.29166666666666669</v>
      </c>
      <c r="W11" s="10" t="str">
        <f t="shared" si="3"/>
        <v/>
      </c>
      <c r="X11" s="83">
        <f t="shared" si="6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39911</v>
      </c>
      <c r="C12" s="6" t="str">
        <f>LOOKUP(WEEKDAY(B12,2),{1,2,3,4,5,6,7},{"Ma","Ti","On","To","Fr","Lø","Sø"})</f>
        <v>Ti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4"/>
        <v/>
      </c>
      <c r="P12" s="8" t="str">
        <f t="shared" si="0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1"/>
        <v/>
      </c>
      <c r="T12" s="9" t="str">
        <f t="shared" si="5"/>
        <v/>
      </c>
      <c r="U12" s="8" t="str">
        <f t="shared" si="2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0.33333333333333331</v>
      </c>
      <c r="W12" s="10" t="str">
        <f t="shared" si="3"/>
        <v/>
      </c>
      <c r="X12" s="83">
        <f t="shared" si="6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8">B12+1</f>
        <v>39912</v>
      </c>
      <c r="C13" s="6" t="str">
        <f>LOOKUP(WEEKDAY(B13,2),{1,2,3,4,5,6,7},{"Ma","Ti","On","To","Fr","Lø","Sø"})</f>
        <v>On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4"/>
        <v/>
      </c>
      <c r="P13" s="8" t="str">
        <f t="shared" si="0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1"/>
        <v/>
      </c>
      <c r="T13" s="9" t="str">
        <f t="shared" si="5"/>
        <v/>
      </c>
      <c r="U13" s="8" t="str">
        <f t="shared" si="2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0.33333333333333331</v>
      </c>
      <c r="W13" s="10" t="str">
        <f t="shared" si="3"/>
        <v/>
      </c>
      <c r="X13" s="83">
        <f t="shared" si="6"/>
        <v>0</v>
      </c>
      <c r="Y13" s="103"/>
    </row>
    <row r="14" spans="1:25">
      <c r="A14" s="100" t="str">
        <f>IF(C14="Ma",WEEKNUM(B14,2)-Baggrundsoplysninger!$I$2,"")</f>
        <v/>
      </c>
      <c r="B14" s="70">
        <f t="shared" si="8"/>
        <v>39913</v>
      </c>
      <c r="C14" s="6" t="str">
        <f>LOOKUP(WEEKDAY(B14,2),{1,2,3,4,5,6,7},{"Ma","Ti","On","To","Fr","Lø","Sø"})</f>
        <v>To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4"/>
        <v/>
      </c>
      <c r="P14" s="8" t="str">
        <f t="shared" si="0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"/>
        <v/>
      </c>
      <c r="T14" s="9" t="str">
        <f t="shared" si="5"/>
        <v/>
      </c>
      <c r="U14" s="8" t="str">
        <f t="shared" si="2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0.33333333333333331</v>
      </c>
      <c r="W14" s="10" t="str">
        <f t="shared" si="3"/>
        <v/>
      </c>
      <c r="X14" s="83">
        <f t="shared" si="6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8"/>
        <v>39914</v>
      </c>
      <c r="C15" s="6" t="str">
        <f>LOOKUP(WEEKDAY(B15,2),{1,2,3,4,5,6,7},{"Ma","Ti","On","To","Fr","Lø","Sø"})</f>
        <v>Fr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4"/>
        <v/>
      </c>
      <c r="P15" s="8" t="str">
        <f t="shared" si="0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"/>
        <v/>
      </c>
      <c r="T15" s="9" t="str">
        <f t="shared" si="5"/>
        <v/>
      </c>
      <c r="U15" s="8" t="str">
        <f t="shared" si="2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0.25</v>
      </c>
      <c r="W15" s="10" t="str">
        <f t="shared" si="3"/>
        <v/>
      </c>
      <c r="X15" s="83">
        <f t="shared" si="6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8"/>
        <v>39915</v>
      </c>
      <c r="C16" s="6" t="str">
        <f>LOOKUP(WEEKDAY(B16,2),{1,2,3,4,5,6,7},{"Ma","Ti","On","To","Fr","Lø","Sø"})</f>
        <v>Lø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4"/>
        <v/>
      </c>
      <c r="P16" s="8" t="str">
        <f t="shared" si="0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"/>
        <v/>
      </c>
      <c r="T16" s="9" t="str">
        <f t="shared" si="5"/>
        <v/>
      </c>
      <c r="U16" s="8" t="str">
        <f t="shared" si="2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</v>
      </c>
      <c r="W16" s="10" t="str">
        <f t="shared" si="3"/>
        <v/>
      </c>
      <c r="X16" s="83">
        <f t="shared" si="6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8"/>
        <v>39916</v>
      </c>
      <c r="C17" s="6" t="str">
        <f>LOOKUP(WEEKDAY(B17,2),{1,2,3,4,5,6,7},{"Ma","Ti","On","To","Fr","Lø","Sø"})</f>
        <v>Sø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4"/>
        <v/>
      </c>
      <c r="P17" s="8" t="str">
        <f t="shared" si="0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"/>
        <v/>
      </c>
      <c r="T17" s="9" t="str">
        <f t="shared" si="5"/>
        <v/>
      </c>
      <c r="U17" s="8" t="str">
        <f t="shared" si="2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</v>
      </c>
      <c r="W17" s="10" t="str">
        <f t="shared" si="3"/>
        <v/>
      </c>
      <c r="X17" s="83">
        <f t="shared" si="6"/>
        <v>0</v>
      </c>
      <c r="Y17" s="103"/>
    </row>
    <row r="18" spans="1:25">
      <c r="A18" s="100">
        <f>IF(C18="Ma",WEEKNUM(B18,2)-Baggrundsoplysninger!$I$2,"")</f>
        <v>16</v>
      </c>
      <c r="B18" s="70">
        <f t="shared" si="8"/>
        <v>39917</v>
      </c>
      <c r="C18" s="6" t="str">
        <f>LOOKUP(WEEKDAY(B18,2),{1,2,3,4,5,6,7},{"Ma","Ti","On","To","Fr","Lø","Sø"})</f>
        <v>Ma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4"/>
        <v/>
      </c>
      <c r="P18" s="8" t="str">
        <f t="shared" si="0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"/>
        <v/>
      </c>
      <c r="T18" s="9" t="str">
        <f t="shared" si="5"/>
        <v/>
      </c>
      <c r="U18" s="8" t="str">
        <f t="shared" si="2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0.29166666666666669</v>
      </c>
      <c r="W18" s="10" t="str">
        <f t="shared" si="3"/>
        <v/>
      </c>
      <c r="X18" s="83">
        <f t="shared" si="6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8"/>
        <v>39918</v>
      </c>
      <c r="C19" s="6" t="str">
        <f>LOOKUP(WEEKDAY(B19,2),{1,2,3,4,5,6,7},{"Ma","Ti","On","To","Fr","Lø","Sø"})</f>
        <v>Ti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4"/>
        <v/>
      </c>
      <c r="P19" s="8" t="str">
        <f t="shared" si="0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"/>
        <v/>
      </c>
      <c r="T19" s="9" t="str">
        <f t="shared" si="5"/>
        <v/>
      </c>
      <c r="U19" s="8" t="str">
        <f t="shared" si="2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0.33333333333333331</v>
      </c>
      <c r="W19" s="10" t="str">
        <f t="shared" si="3"/>
        <v/>
      </c>
      <c r="X19" s="83">
        <f t="shared" si="6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8"/>
        <v>39919</v>
      </c>
      <c r="C20" s="6" t="str">
        <f>LOOKUP(WEEKDAY(B20,2),{1,2,3,4,5,6,7},{"Ma","Ti","On","To","Fr","Lø","Sø"})</f>
        <v>On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4"/>
        <v/>
      </c>
      <c r="P20" s="8" t="str">
        <f t="shared" si="0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"/>
        <v/>
      </c>
      <c r="T20" s="9" t="str">
        <f t="shared" si="5"/>
        <v/>
      </c>
      <c r="U20" s="8" t="str">
        <f t="shared" si="2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0.33333333333333331</v>
      </c>
      <c r="W20" s="10" t="str">
        <f t="shared" si="3"/>
        <v/>
      </c>
      <c r="X20" s="83">
        <f t="shared" si="6"/>
        <v>0</v>
      </c>
      <c r="Y20" s="103"/>
    </row>
    <row r="21" spans="1:25">
      <c r="A21" s="100" t="str">
        <f>IF(C21="Ma",WEEKNUM(B21,2)-Baggrundsoplysninger!$I$2,"")</f>
        <v/>
      </c>
      <c r="B21" s="70">
        <f t="shared" si="8"/>
        <v>39920</v>
      </c>
      <c r="C21" s="6" t="str">
        <f>LOOKUP(WEEKDAY(B21,2),{1,2,3,4,5,6,7},{"Ma","Ti","On","To","Fr","Lø","Sø"})</f>
        <v>To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4"/>
        <v/>
      </c>
      <c r="P21" s="8" t="str">
        <f t="shared" si="0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"/>
        <v/>
      </c>
      <c r="T21" s="9" t="str">
        <f t="shared" si="5"/>
        <v/>
      </c>
      <c r="U21" s="8" t="str">
        <f t="shared" si="2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0.33333333333333331</v>
      </c>
      <c r="W21" s="10" t="str">
        <f t="shared" si="3"/>
        <v/>
      </c>
      <c r="X21" s="83">
        <f t="shared" si="6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8"/>
        <v>39921</v>
      </c>
      <c r="C22" s="6" t="str">
        <f>LOOKUP(WEEKDAY(B22,2),{1,2,3,4,5,6,7},{"Ma","Ti","On","To","Fr","Lø","Sø"})</f>
        <v>Fr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4"/>
        <v/>
      </c>
      <c r="P22" s="8" t="str">
        <f t="shared" si="0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"/>
        <v/>
      </c>
      <c r="T22" s="9" t="str">
        <f t="shared" si="5"/>
        <v/>
      </c>
      <c r="U22" s="8" t="str">
        <f t="shared" si="2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0.25</v>
      </c>
      <c r="W22" s="10" t="str">
        <f t="shared" si="3"/>
        <v/>
      </c>
      <c r="X22" s="83">
        <f t="shared" si="6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8"/>
        <v>39922</v>
      </c>
      <c r="C23" s="6" t="str">
        <f>LOOKUP(WEEKDAY(B23,2),{1,2,3,4,5,6,7},{"Ma","Ti","On","To","Fr","Lø","Sø"})</f>
        <v>Lø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4"/>
        <v/>
      </c>
      <c r="P23" s="8" t="str">
        <f t="shared" si="0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"/>
        <v/>
      </c>
      <c r="T23" s="9" t="str">
        <f t="shared" si="5"/>
        <v/>
      </c>
      <c r="U23" s="8" t="str">
        <f t="shared" si="2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</v>
      </c>
      <c r="W23" s="10" t="str">
        <f t="shared" si="3"/>
        <v/>
      </c>
      <c r="X23" s="83">
        <f t="shared" si="6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8"/>
        <v>39923</v>
      </c>
      <c r="C24" s="6" t="str">
        <f>LOOKUP(WEEKDAY(B24,2),{1,2,3,4,5,6,7},{"Ma","Ti","On","To","Fr","Lø","Sø"})</f>
        <v>Sø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4"/>
        <v/>
      </c>
      <c r="P24" s="8" t="str">
        <f t="shared" si="0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"/>
        <v/>
      </c>
      <c r="T24" s="9" t="str">
        <f t="shared" si="5"/>
        <v/>
      </c>
      <c r="U24" s="8" t="str">
        <f t="shared" si="2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</v>
      </c>
      <c r="W24" s="10" t="str">
        <f t="shared" si="3"/>
        <v/>
      </c>
      <c r="X24" s="83">
        <f t="shared" si="6"/>
        <v>0</v>
      </c>
      <c r="Y24" s="105"/>
    </row>
    <row r="25" spans="1:25">
      <c r="A25" s="100">
        <f>IF(C25="Ma",WEEKNUM(B25,2)-Baggrundsoplysninger!$I$2,"")</f>
        <v>17</v>
      </c>
      <c r="B25" s="70">
        <f t="shared" si="8"/>
        <v>39924</v>
      </c>
      <c r="C25" s="6" t="str">
        <f>LOOKUP(WEEKDAY(B25,2),{1,2,3,4,5,6,7},{"Ma","Ti","On","To","Fr","Lø","Sø"})</f>
        <v>Ma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4"/>
        <v/>
      </c>
      <c r="P25" s="8" t="str">
        <f t="shared" si="0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"/>
        <v/>
      </c>
      <c r="T25" s="9" t="str">
        <f t="shared" si="5"/>
        <v/>
      </c>
      <c r="U25" s="8" t="str">
        <f t="shared" si="2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0.29166666666666669</v>
      </c>
      <c r="W25" s="10" t="str">
        <f t="shared" si="3"/>
        <v/>
      </c>
      <c r="X25" s="83">
        <f t="shared" si="6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8"/>
        <v>39925</v>
      </c>
      <c r="C26" s="6" t="str">
        <f>LOOKUP(WEEKDAY(B26,2),{1,2,3,4,5,6,7},{"Ma","Ti","On","To","Fr","Lø","Sø"})</f>
        <v>Ti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4"/>
        <v/>
      </c>
      <c r="P26" s="8" t="str">
        <f t="shared" si="0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"/>
        <v/>
      </c>
      <c r="T26" s="9" t="str">
        <f t="shared" si="5"/>
        <v/>
      </c>
      <c r="U26" s="8" t="str">
        <f t="shared" si="2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0.33333333333333331</v>
      </c>
      <c r="W26" s="10" t="str">
        <f t="shared" si="3"/>
        <v/>
      </c>
      <c r="X26" s="83">
        <f t="shared" si="6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8"/>
        <v>39926</v>
      </c>
      <c r="C27" s="6" t="str">
        <f>LOOKUP(WEEKDAY(B27,2),{1,2,3,4,5,6,7},{"Ma","Ti","On","To","Fr","Lø","Sø"})</f>
        <v>On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4"/>
        <v/>
      </c>
      <c r="P27" s="8" t="str">
        <f t="shared" si="0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"/>
        <v/>
      </c>
      <c r="T27" s="9" t="str">
        <f t="shared" si="5"/>
        <v/>
      </c>
      <c r="U27" s="8" t="str">
        <f t="shared" si="2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0.33333333333333331</v>
      </c>
      <c r="W27" s="10" t="str">
        <f t="shared" si="3"/>
        <v/>
      </c>
      <c r="X27" s="83">
        <f t="shared" si="6"/>
        <v>0</v>
      </c>
      <c r="Y27" s="103"/>
    </row>
    <row r="28" spans="1:25">
      <c r="A28" s="100" t="str">
        <f>IF(C28="Ma",WEEKNUM(B28,2)-Baggrundsoplysninger!$I$2,"")</f>
        <v/>
      </c>
      <c r="B28" s="70">
        <f t="shared" si="8"/>
        <v>39927</v>
      </c>
      <c r="C28" s="6" t="str">
        <f>LOOKUP(WEEKDAY(B28,2),{1,2,3,4,5,6,7},{"Ma","Ti","On","To","Fr","Lø","Sø"})</f>
        <v>To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4"/>
        <v/>
      </c>
      <c r="P28" s="8" t="str">
        <f t="shared" si="0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"/>
        <v/>
      </c>
      <c r="T28" s="9" t="str">
        <f t="shared" si="5"/>
        <v/>
      </c>
      <c r="U28" s="8" t="str">
        <f t="shared" si="2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0.33333333333333331</v>
      </c>
      <c r="W28" s="10" t="str">
        <f t="shared" si="3"/>
        <v/>
      </c>
      <c r="X28" s="83">
        <f t="shared" si="6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8"/>
        <v>39928</v>
      </c>
      <c r="C29" s="6" t="str">
        <f>LOOKUP(WEEKDAY(B29,2),{1,2,3,4,5,6,7},{"Ma","Ti","On","To","Fr","Lø","Sø"})</f>
        <v>Fr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4"/>
        <v/>
      </c>
      <c r="P29" s="8" t="str">
        <f t="shared" si="0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"/>
        <v/>
      </c>
      <c r="T29" s="9" t="str">
        <f t="shared" si="5"/>
        <v/>
      </c>
      <c r="U29" s="8" t="str">
        <f t="shared" si="2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0.25</v>
      </c>
      <c r="W29" s="10" t="str">
        <f t="shared" si="3"/>
        <v/>
      </c>
      <c r="X29" s="83">
        <f t="shared" si="6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8"/>
        <v>39929</v>
      </c>
      <c r="C30" s="6" t="str">
        <f>LOOKUP(WEEKDAY(B30,2),{1,2,3,4,5,6,7},{"Ma","Ti","On","To","Fr","Lø","Sø"})</f>
        <v>Lø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4"/>
        <v/>
      </c>
      <c r="P30" s="8" t="str">
        <f t="shared" si="0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"/>
        <v/>
      </c>
      <c r="T30" s="9" t="str">
        <f t="shared" si="5"/>
        <v/>
      </c>
      <c r="U30" s="8" t="str">
        <f t="shared" si="2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</v>
      </c>
      <c r="W30" s="10" t="str">
        <f t="shared" si="3"/>
        <v/>
      </c>
      <c r="X30" s="83">
        <f t="shared" si="6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8"/>
        <v>39930</v>
      </c>
      <c r="C31" s="6" t="str">
        <f>LOOKUP(WEEKDAY(B31,2),{1,2,3,4,5,6,7},{"Ma","Ti","On","To","Fr","Lø","Sø"})</f>
        <v>Sø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4"/>
        <v/>
      </c>
      <c r="P31" s="8" t="str">
        <f t="shared" si="0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"/>
        <v/>
      </c>
      <c r="T31" s="9" t="str">
        <f t="shared" si="5"/>
        <v/>
      </c>
      <c r="U31" s="8" t="str">
        <f t="shared" si="2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</v>
      </c>
      <c r="W31" s="10" t="str">
        <f t="shared" si="3"/>
        <v/>
      </c>
      <c r="X31" s="83">
        <f t="shared" si="6"/>
        <v>0</v>
      </c>
      <c r="Y31" s="103"/>
    </row>
    <row r="32" spans="1:25">
      <c r="A32" s="100">
        <f>IF(C32="Ma",WEEKNUM(B32,2)-Baggrundsoplysninger!$I$2,"")</f>
        <v>18</v>
      </c>
      <c r="B32" s="70">
        <f t="shared" si="8"/>
        <v>39931</v>
      </c>
      <c r="C32" s="6" t="str">
        <f>LOOKUP(WEEKDAY(B32,2),{1,2,3,4,5,6,7},{"Ma","Ti","On","To","Fr","Lø","Sø"})</f>
        <v>Ma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4"/>
        <v/>
      </c>
      <c r="P32" s="8" t="str">
        <f t="shared" si="0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"/>
        <v/>
      </c>
      <c r="T32" s="9" t="str">
        <f t="shared" si="5"/>
        <v/>
      </c>
      <c r="U32" s="8" t="str">
        <f t="shared" si="2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0.29166666666666669</v>
      </c>
      <c r="W32" s="10" t="str">
        <f t="shared" si="3"/>
        <v/>
      </c>
      <c r="X32" s="83">
        <f t="shared" si="6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8"/>
        <v>39932</v>
      </c>
      <c r="C33" s="6" t="str">
        <f>LOOKUP(WEEKDAY(B33,2),{1,2,3,4,5,6,7},{"Ma","Ti","On","To","Fr","Lø","Sø"})</f>
        <v>Ti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4"/>
        <v/>
      </c>
      <c r="P33" s="8" t="str">
        <f t="shared" si="0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"/>
        <v/>
      </c>
      <c r="T33" s="9" t="str">
        <f t="shared" si="5"/>
        <v/>
      </c>
      <c r="U33" s="8" t="str">
        <f t="shared" si="2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0.33333333333333331</v>
      </c>
      <c r="W33" s="10" t="str">
        <f t="shared" si="3"/>
        <v/>
      </c>
      <c r="X33" s="83">
        <f t="shared" si="6"/>
        <v>0</v>
      </c>
      <c r="Y33" s="103"/>
    </row>
    <row r="34" spans="1:25">
      <c r="A34" s="100" t="str">
        <f>IF(C34="Ma",WEEKNUM(B34,2)-Baggrundsoplysninger!$I$2,"")</f>
        <v/>
      </c>
      <c r="B34" s="70">
        <f t="shared" si="8"/>
        <v>39933</v>
      </c>
      <c r="C34" s="6" t="str">
        <f>LOOKUP(WEEKDAY(B34,2),{1,2,3,4,5,6,7},{"Ma","Ti","On","To","Fr","Lø","Sø"})</f>
        <v>On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4"/>
        <v/>
      </c>
      <c r="P34" s="8" t="str">
        <f t="shared" si="0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"/>
        <v/>
      </c>
      <c r="T34" s="9" t="str">
        <f t="shared" si="5"/>
        <v/>
      </c>
      <c r="U34" s="8" t="str">
        <f t="shared" si="2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0.33333333333333331</v>
      </c>
      <c r="W34" s="10" t="str">
        <f t="shared" si="3"/>
        <v/>
      </c>
      <c r="X34" s="83">
        <f t="shared" si="6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5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Apr</v>
      </c>
      <c r="B40" s="69">
        <f>YEAR($B$4)</f>
        <v>2013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Mar!X46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Mar!X50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Mar!X54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COUNTIF(L3:L34,"Sygdom")+Mar!C57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sygedag")+Mar!C60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sygedag")+Mar!C63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Apr</v>
      </c>
      <c r="B65" s="69">
        <f>YEAR($B$4)</f>
        <v>2013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206" priority="206" stopIfTrue="1" operator="greaterThanOrEqual">
      <formula>0</formula>
    </cfRule>
    <cfRule type="cellIs" dxfId="205" priority="207" stopIfTrue="1" operator="lessThan">
      <formula>0</formula>
    </cfRule>
  </conditionalFormatting>
  <conditionalFormatting sqref="W4:W34">
    <cfRule type="cellIs" dxfId="204" priority="204" stopIfTrue="1" operator="greaterThanOrEqual">
      <formula>0</formula>
    </cfRule>
    <cfRule type="cellIs" dxfId="203" priority="205" stopIfTrue="1" operator="lessThan">
      <formula>0</formula>
    </cfRule>
  </conditionalFormatting>
  <conditionalFormatting sqref="X35:X36">
    <cfRule type="cellIs" dxfId="202" priority="202" stopIfTrue="1" operator="greaterThanOrEqual">
      <formula>0</formula>
    </cfRule>
    <cfRule type="cellIs" dxfId="201" priority="203" stopIfTrue="1" operator="lessThan">
      <formula>0</formula>
    </cfRule>
  </conditionalFormatting>
  <conditionalFormatting sqref="D12:I34 A4:C34 D4:I9 T5:T35 J4:X34">
    <cfRule type="expression" dxfId="200" priority="200" stopIfTrue="1">
      <formula>($C4="Sø")</formula>
    </cfRule>
    <cfRule type="expression" dxfId="199" priority="201" stopIfTrue="1">
      <formula>($C4="Lø")</formula>
    </cfRule>
  </conditionalFormatting>
  <conditionalFormatting sqref="A4:C34">
    <cfRule type="expression" dxfId="198" priority="198" stopIfTrue="1">
      <formula>($C4="Sø")</formula>
    </cfRule>
    <cfRule type="expression" dxfId="197" priority="199" stopIfTrue="1">
      <formula>($C4="Lø")</formula>
    </cfRule>
  </conditionalFormatting>
  <conditionalFormatting sqref="A4:C34">
    <cfRule type="expression" dxfId="196" priority="196" stopIfTrue="1">
      <formula>($B4="Sø")</formula>
    </cfRule>
    <cfRule type="expression" dxfId="195" priority="197" stopIfTrue="1">
      <formula>($B4="Lø")</formula>
    </cfRule>
  </conditionalFormatting>
  <conditionalFormatting sqref="D7:I11">
    <cfRule type="expression" dxfId="194" priority="194" stopIfTrue="1">
      <formula>($C7="Sø")</formula>
    </cfRule>
    <cfRule type="expression" dxfId="193" priority="195" stopIfTrue="1">
      <formula>($C7="Lø")</formula>
    </cfRule>
  </conditionalFormatting>
  <conditionalFormatting sqref="J7:K7">
    <cfRule type="expression" dxfId="192" priority="192" stopIfTrue="1">
      <formula>($C7="Sø")</formula>
    </cfRule>
    <cfRule type="expression" dxfId="191" priority="193" stopIfTrue="1">
      <formula>($C7="Lø")</formula>
    </cfRule>
  </conditionalFormatting>
  <conditionalFormatting sqref="D6:E6">
    <cfRule type="expression" dxfId="190" priority="190" stopIfTrue="1">
      <formula>($C6="Sø")</formula>
    </cfRule>
    <cfRule type="expression" dxfId="189" priority="191" stopIfTrue="1">
      <formula>($C6="Lø")</formula>
    </cfRule>
  </conditionalFormatting>
  <conditionalFormatting sqref="M4:M34">
    <cfRule type="containsText" dxfId="188" priority="189" operator="containsText" text="¨">
      <formula>NOT(ISERROR(SEARCH("¨",M4)))</formula>
    </cfRule>
  </conditionalFormatting>
  <conditionalFormatting sqref="D10:K10">
    <cfRule type="expression" dxfId="187" priority="187" stopIfTrue="1">
      <formula>($C10="Sø")</formula>
    </cfRule>
    <cfRule type="expression" dxfId="186" priority="188" stopIfTrue="1">
      <formula>($C10="Lø")</formula>
    </cfRule>
  </conditionalFormatting>
  <conditionalFormatting sqref="D10:E10">
    <cfRule type="expression" dxfId="185" priority="185" stopIfTrue="1">
      <formula>($C10="Sø")</formula>
    </cfRule>
    <cfRule type="expression" dxfId="184" priority="186" stopIfTrue="1">
      <formula>($C10="Lø")</formula>
    </cfRule>
  </conditionalFormatting>
  <conditionalFormatting sqref="D10:K10">
    <cfRule type="expression" dxfId="183" priority="183" stopIfTrue="1">
      <formula>($C10="Sø")</formula>
    </cfRule>
    <cfRule type="expression" dxfId="182" priority="184" stopIfTrue="1">
      <formula>($C10="Lø")</formula>
    </cfRule>
  </conditionalFormatting>
  <conditionalFormatting sqref="D10:E10">
    <cfRule type="expression" dxfId="181" priority="181" stopIfTrue="1">
      <formula>($C10="Sø")</formula>
    </cfRule>
    <cfRule type="expression" dxfId="180" priority="182" stopIfTrue="1">
      <formula>($C10="Lø")</formula>
    </cfRule>
  </conditionalFormatting>
  <conditionalFormatting sqref="D12:I12">
    <cfRule type="expression" dxfId="179" priority="179" stopIfTrue="1">
      <formula>($C12="Sø")</formula>
    </cfRule>
    <cfRule type="expression" dxfId="178" priority="180" stopIfTrue="1">
      <formula>($C12="Lø")</formula>
    </cfRule>
  </conditionalFormatting>
  <conditionalFormatting sqref="D12:K12">
    <cfRule type="expression" dxfId="177" priority="177" stopIfTrue="1">
      <formula>($C12="Sø")</formula>
    </cfRule>
    <cfRule type="expression" dxfId="176" priority="178" stopIfTrue="1">
      <formula>($C12="Lø")</formula>
    </cfRule>
  </conditionalFormatting>
  <conditionalFormatting sqref="D12:E12">
    <cfRule type="expression" dxfId="175" priority="175" stopIfTrue="1">
      <formula>($C12="Sø")</formula>
    </cfRule>
    <cfRule type="expression" dxfId="174" priority="176" stopIfTrue="1">
      <formula>($C12="Lø")</formula>
    </cfRule>
  </conditionalFormatting>
  <conditionalFormatting sqref="D12:K12">
    <cfRule type="expression" dxfId="173" priority="173" stopIfTrue="1">
      <formula>($C12="Sø")</formula>
    </cfRule>
    <cfRule type="expression" dxfId="172" priority="174" stopIfTrue="1">
      <formula>($C12="Lø")</formula>
    </cfRule>
  </conditionalFormatting>
  <conditionalFormatting sqref="D12:E12">
    <cfRule type="expression" dxfId="171" priority="171" stopIfTrue="1">
      <formula>($C12="Sø")</formula>
    </cfRule>
    <cfRule type="expression" dxfId="170" priority="172" stopIfTrue="1">
      <formula>($C12="Lø")</formula>
    </cfRule>
  </conditionalFormatting>
  <conditionalFormatting sqref="J6:K6">
    <cfRule type="expression" dxfId="169" priority="169" stopIfTrue="1">
      <formula>($C6="Sø")</formula>
    </cfRule>
    <cfRule type="expression" dxfId="168" priority="170" stopIfTrue="1">
      <formula>($C6="Lø")</formula>
    </cfRule>
  </conditionalFormatting>
  <conditionalFormatting sqref="D6:I6">
    <cfRule type="expression" dxfId="167" priority="167" stopIfTrue="1">
      <formula>($C6="Sø")</formula>
    </cfRule>
    <cfRule type="expression" dxfId="166" priority="168" stopIfTrue="1">
      <formula>($C6="Lø")</formula>
    </cfRule>
  </conditionalFormatting>
  <conditionalFormatting sqref="J6:K6">
    <cfRule type="expression" dxfId="165" priority="165" stopIfTrue="1">
      <formula>($C6="Sø")</formula>
    </cfRule>
    <cfRule type="expression" dxfId="164" priority="166" stopIfTrue="1">
      <formula>($C6="Lø")</formula>
    </cfRule>
  </conditionalFormatting>
  <conditionalFormatting sqref="D6:I6">
    <cfRule type="expression" dxfId="163" priority="163" stopIfTrue="1">
      <formula>($C6="Sø")</formula>
    </cfRule>
    <cfRule type="expression" dxfId="162" priority="164" stopIfTrue="1">
      <formula>($C6="Lø")</formula>
    </cfRule>
  </conditionalFormatting>
  <conditionalFormatting sqref="D6:K6">
    <cfRule type="expression" dxfId="161" priority="161" stopIfTrue="1">
      <formula>($C6="Sø")</formula>
    </cfRule>
    <cfRule type="expression" dxfId="160" priority="162" stopIfTrue="1">
      <formula>($C6="Lø")</formula>
    </cfRule>
  </conditionalFormatting>
  <conditionalFormatting sqref="D6:E6">
    <cfRule type="expression" dxfId="159" priority="159" stopIfTrue="1">
      <formula>($C6="Sø")</formula>
    </cfRule>
    <cfRule type="expression" dxfId="158" priority="160" stopIfTrue="1">
      <formula>($C6="Lø")</formula>
    </cfRule>
  </conditionalFormatting>
  <conditionalFormatting sqref="D6:K6">
    <cfRule type="expression" dxfId="157" priority="157" stopIfTrue="1">
      <formula>($C6="Sø")</formula>
    </cfRule>
    <cfRule type="expression" dxfId="156" priority="158" stopIfTrue="1">
      <formula>($C6="Lø")</formula>
    </cfRule>
  </conditionalFormatting>
  <conditionalFormatting sqref="D6:E6">
    <cfRule type="expression" dxfId="155" priority="155" stopIfTrue="1">
      <formula>($C6="Sø")</formula>
    </cfRule>
    <cfRule type="expression" dxfId="154" priority="156" stopIfTrue="1">
      <formula>($C6="Lø")</formula>
    </cfRule>
  </conditionalFormatting>
  <conditionalFormatting sqref="J7:K7">
    <cfRule type="expression" dxfId="153" priority="153" stopIfTrue="1">
      <formula>($C7="Sø")</formula>
    </cfRule>
    <cfRule type="expression" dxfId="152" priority="154" stopIfTrue="1">
      <formula>($C7="Lø")</formula>
    </cfRule>
  </conditionalFormatting>
  <conditionalFormatting sqref="D7:I7">
    <cfRule type="expression" dxfId="151" priority="151" stopIfTrue="1">
      <formula>($C7="Sø")</formula>
    </cfRule>
    <cfRule type="expression" dxfId="150" priority="152" stopIfTrue="1">
      <formula>($C7="Lø")</formula>
    </cfRule>
  </conditionalFormatting>
  <conditionalFormatting sqref="J7:K7">
    <cfRule type="expression" dxfId="149" priority="149" stopIfTrue="1">
      <formula>($C7="Sø")</formula>
    </cfRule>
    <cfRule type="expression" dxfId="148" priority="150" stopIfTrue="1">
      <formula>($C7="Lø")</formula>
    </cfRule>
  </conditionalFormatting>
  <conditionalFormatting sqref="D7:I7">
    <cfRule type="expression" dxfId="147" priority="147" stopIfTrue="1">
      <formula>($C7="Sø")</formula>
    </cfRule>
    <cfRule type="expression" dxfId="146" priority="148" stopIfTrue="1">
      <formula>($C7="Lø")</formula>
    </cfRule>
  </conditionalFormatting>
  <conditionalFormatting sqref="D7:K7">
    <cfRule type="expression" dxfId="145" priority="145" stopIfTrue="1">
      <formula>($C7="Sø")</formula>
    </cfRule>
    <cfRule type="expression" dxfId="144" priority="146" stopIfTrue="1">
      <formula>($C7="Lø")</formula>
    </cfRule>
  </conditionalFormatting>
  <conditionalFormatting sqref="D7:E7">
    <cfRule type="expression" dxfId="143" priority="143" stopIfTrue="1">
      <formula>($C7="Sø")</formula>
    </cfRule>
    <cfRule type="expression" dxfId="142" priority="144" stopIfTrue="1">
      <formula>($C7="Lø")</formula>
    </cfRule>
  </conditionalFormatting>
  <conditionalFormatting sqref="D7:K7">
    <cfRule type="expression" dxfId="141" priority="141" stopIfTrue="1">
      <formula>($C7="Sø")</formula>
    </cfRule>
    <cfRule type="expression" dxfId="140" priority="142" stopIfTrue="1">
      <formula>($C7="Lø")</formula>
    </cfRule>
  </conditionalFormatting>
  <conditionalFormatting sqref="D7:E7">
    <cfRule type="expression" dxfId="139" priority="139" stopIfTrue="1">
      <formula>($C7="Sø")</formula>
    </cfRule>
    <cfRule type="expression" dxfId="138" priority="140" stopIfTrue="1">
      <formula>($C7="Lø")</formula>
    </cfRule>
  </conditionalFormatting>
  <conditionalFormatting sqref="J5:K5">
    <cfRule type="expression" dxfId="137" priority="137" stopIfTrue="1">
      <formula>($C5="Sø")</formula>
    </cfRule>
    <cfRule type="expression" dxfId="136" priority="138" stopIfTrue="1">
      <formula>($C5="Lø")</formula>
    </cfRule>
  </conditionalFormatting>
  <conditionalFormatting sqref="D5:I5">
    <cfRule type="expression" dxfId="135" priority="135" stopIfTrue="1">
      <formula>($C5="Sø")</formula>
    </cfRule>
    <cfRule type="expression" dxfId="134" priority="136" stopIfTrue="1">
      <formula>($C5="Lø")</formula>
    </cfRule>
  </conditionalFormatting>
  <conditionalFormatting sqref="J5:K5">
    <cfRule type="expression" dxfId="133" priority="133" stopIfTrue="1">
      <formula>($C5="Sø")</formula>
    </cfRule>
    <cfRule type="expression" dxfId="132" priority="134" stopIfTrue="1">
      <formula>($C5="Lø")</formula>
    </cfRule>
  </conditionalFormatting>
  <conditionalFormatting sqref="D5:I5">
    <cfRule type="expression" dxfId="131" priority="131" stopIfTrue="1">
      <formula>($C5="Sø")</formula>
    </cfRule>
    <cfRule type="expression" dxfId="130" priority="132" stopIfTrue="1">
      <formula>($C5="Lø")</formula>
    </cfRule>
  </conditionalFormatting>
  <conditionalFormatting sqref="D5:K5">
    <cfRule type="expression" dxfId="129" priority="129" stopIfTrue="1">
      <formula>($C5="Sø")</formula>
    </cfRule>
    <cfRule type="expression" dxfId="128" priority="130" stopIfTrue="1">
      <formula>($C5="Lø")</formula>
    </cfRule>
  </conditionalFormatting>
  <conditionalFormatting sqref="D5:E5">
    <cfRule type="expression" dxfId="127" priority="127" stopIfTrue="1">
      <formula>($C5="Sø")</formula>
    </cfRule>
    <cfRule type="expression" dxfId="126" priority="128" stopIfTrue="1">
      <formula>($C5="Lø")</formula>
    </cfRule>
  </conditionalFormatting>
  <conditionalFormatting sqref="D5:K5">
    <cfRule type="expression" dxfId="125" priority="125" stopIfTrue="1">
      <formula>($C5="Sø")</formula>
    </cfRule>
    <cfRule type="expression" dxfId="124" priority="126" stopIfTrue="1">
      <formula>($C5="Lø")</formula>
    </cfRule>
  </conditionalFormatting>
  <conditionalFormatting sqref="D5:E5">
    <cfRule type="expression" dxfId="123" priority="123" stopIfTrue="1">
      <formula>($C5="Sø")</formula>
    </cfRule>
    <cfRule type="expression" dxfId="122" priority="124" stopIfTrue="1">
      <formula>($C5="Lø")</formula>
    </cfRule>
  </conditionalFormatting>
  <conditionalFormatting sqref="J4:K4">
    <cfRule type="expression" dxfId="121" priority="121" stopIfTrue="1">
      <formula>($C4="Sø")</formula>
    </cfRule>
    <cfRule type="expression" dxfId="120" priority="122" stopIfTrue="1">
      <formula>($C4="Lø")</formula>
    </cfRule>
  </conditionalFormatting>
  <conditionalFormatting sqref="D4:I4">
    <cfRule type="expression" dxfId="119" priority="119" stopIfTrue="1">
      <formula>($C4="Sø")</formula>
    </cfRule>
    <cfRule type="expression" dxfId="118" priority="120" stopIfTrue="1">
      <formula>($C4="Lø")</formula>
    </cfRule>
  </conditionalFormatting>
  <conditionalFormatting sqref="J4:K4">
    <cfRule type="expression" dxfId="117" priority="117" stopIfTrue="1">
      <formula>($C4="Sø")</formula>
    </cfRule>
    <cfRule type="expression" dxfId="116" priority="118" stopIfTrue="1">
      <formula>($C4="Lø")</formula>
    </cfRule>
  </conditionalFormatting>
  <conditionalFormatting sqref="D4:I4">
    <cfRule type="expression" dxfId="115" priority="115" stopIfTrue="1">
      <formula>($C4="Sø")</formula>
    </cfRule>
    <cfRule type="expression" dxfId="114" priority="116" stopIfTrue="1">
      <formula>($C4="Lø")</formula>
    </cfRule>
  </conditionalFormatting>
  <conditionalFormatting sqref="D4:K4">
    <cfRule type="expression" dxfId="113" priority="113" stopIfTrue="1">
      <formula>($C4="Sø")</formula>
    </cfRule>
    <cfRule type="expression" dxfId="112" priority="114" stopIfTrue="1">
      <formula>($C4="Lø")</formula>
    </cfRule>
  </conditionalFormatting>
  <conditionalFormatting sqref="D4:E4">
    <cfRule type="expression" dxfId="111" priority="111" stopIfTrue="1">
      <formula>($C4="Sø")</formula>
    </cfRule>
    <cfRule type="expression" dxfId="110" priority="112" stopIfTrue="1">
      <formula>($C4="Lø")</formula>
    </cfRule>
  </conditionalFormatting>
  <conditionalFormatting sqref="D4:K4">
    <cfRule type="expression" dxfId="109" priority="109" stopIfTrue="1">
      <formula>($C4="Sø")</formula>
    </cfRule>
    <cfRule type="expression" dxfId="108" priority="110" stopIfTrue="1">
      <formula>($C4="Lø")</formula>
    </cfRule>
  </conditionalFormatting>
  <conditionalFormatting sqref="D4:E4">
    <cfRule type="expression" dxfId="107" priority="107" stopIfTrue="1">
      <formula>($C4="Sø")</formula>
    </cfRule>
    <cfRule type="expression" dxfId="106" priority="108" stopIfTrue="1">
      <formula>($C4="Lø")</formula>
    </cfRule>
  </conditionalFormatting>
  <conditionalFormatting sqref="H4:K4">
    <cfRule type="expression" dxfId="105" priority="105" stopIfTrue="1">
      <formula>($C4="Sø")</formula>
    </cfRule>
    <cfRule type="expression" dxfId="104" priority="106" stopIfTrue="1">
      <formula>($C4="Lø")</formula>
    </cfRule>
  </conditionalFormatting>
  <conditionalFormatting sqref="H4:K4">
    <cfRule type="expression" dxfId="103" priority="103" stopIfTrue="1">
      <formula>($C4="Sø")</formula>
    </cfRule>
    <cfRule type="expression" dxfId="102" priority="104" stopIfTrue="1">
      <formula>($C4="Lø")</formula>
    </cfRule>
  </conditionalFormatting>
  <conditionalFormatting sqref="H4:K4">
    <cfRule type="expression" dxfId="101" priority="101" stopIfTrue="1">
      <formula>($C4="Sø")</formula>
    </cfRule>
    <cfRule type="expression" dxfId="100" priority="102" stopIfTrue="1">
      <formula>($C4="Lø")</formula>
    </cfRule>
  </conditionalFormatting>
  <conditionalFormatting sqref="H4:K4">
    <cfRule type="expression" dxfId="99" priority="99" stopIfTrue="1">
      <formula>($C4="Sø")</formula>
    </cfRule>
    <cfRule type="expression" dxfId="98" priority="100" stopIfTrue="1">
      <formula>($C4="Lø")</formula>
    </cfRule>
  </conditionalFormatting>
  <conditionalFormatting sqref="D32:M32">
    <cfRule type="expression" dxfId="97" priority="97" stopIfTrue="1">
      <formula>($C32="Sø")</formula>
    </cfRule>
    <cfRule type="expression" dxfId="96" priority="98" stopIfTrue="1">
      <formula>($C32="Lø")</formula>
    </cfRule>
  </conditionalFormatting>
  <conditionalFormatting sqref="D32:K32">
    <cfRule type="expression" dxfId="95" priority="95" stopIfTrue="1">
      <formula>($C32="Sø")</formula>
    </cfRule>
    <cfRule type="expression" dxfId="94" priority="96" stopIfTrue="1">
      <formula>($C32="Lø")</formula>
    </cfRule>
  </conditionalFormatting>
  <conditionalFormatting sqref="D32:K32">
    <cfRule type="expression" dxfId="93" priority="93" stopIfTrue="1">
      <formula>($C32="Sø")</formula>
    </cfRule>
    <cfRule type="expression" dxfId="92" priority="94" stopIfTrue="1">
      <formula>($C32="Lø")</formula>
    </cfRule>
  </conditionalFormatting>
  <conditionalFormatting sqref="D32:K32">
    <cfRule type="expression" dxfId="91" priority="91" stopIfTrue="1">
      <formula>($C32="Sø")</formula>
    </cfRule>
    <cfRule type="expression" dxfId="90" priority="92" stopIfTrue="1">
      <formula>($C32="Lø")</formula>
    </cfRule>
  </conditionalFormatting>
  <conditionalFormatting sqref="D32:K32">
    <cfRule type="expression" dxfId="89" priority="89" stopIfTrue="1">
      <formula>($C32="Sø")</formula>
    </cfRule>
    <cfRule type="expression" dxfId="88" priority="90" stopIfTrue="1">
      <formula>($C32="Lø")</formula>
    </cfRule>
  </conditionalFormatting>
  <conditionalFormatting sqref="D32:E32">
    <cfRule type="expression" dxfId="87" priority="87" stopIfTrue="1">
      <formula>($C32="Sø")</formula>
    </cfRule>
    <cfRule type="expression" dxfId="86" priority="88" stopIfTrue="1">
      <formula>($C32="Lø")</formula>
    </cfRule>
  </conditionalFormatting>
  <conditionalFormatting sqref="H32:I32">
    <cfRule type="expression" dxfId="85" priority="85" stopIfTrue="1">
      <formula>($C32="Sø")</formula>
    </cfRule>
    <cfRule type="expression" dxfId="84" priority="86" stopIfTrue="1">
      <formula>($C32="Lø")</formula>
    </cfRule>
  </conditionalFormatting>
  <conditionalFormatting sqref="J32:K32">
    <cfRule type="expression" dxfId="83" priority="83" stopIfTrue="1">
      <formula>($C32="Sø")</formula>
    </cfRule>
    <cfRule type="expression" dxfId="82" priority="84" stopIfTrue="1">
      <formula>($C32="Lø")</formula>
    </cfRule>
  </conditionalFormatting>
  <conditionalFormatting sqref="D32:K32">
    <cfRule type="expression" dxfId="81" priority="81" stopIfTrue="1">
      <formula>($C32="Sø")</formula>
    </cfRule>
    <cfRule type="expression" dxfId="80" priority="82" stopIfTrue="1">
      <formula>($C32="Lø")</formula>
    </cfRule>
  </conditionalFormatting>
  <conditionalFormatting sqref="J6:K6">
    <cfRule type="expression" dxfId="79" priority="79" stopIfTrue="1">
      <formula>($C6="Sø")</formula>
    </cfRule>
    <cfRule type="expression" dxfId="78" priority="80" stopIfTrue="1">
      <formula>($C6="Lø")</formula>
    </cfRule>
  </conditionalFormatting>
  <conditionalFormatting sqref="D6:I6">
    <cfRule type="expression" dxfId="77" priority="77" stopIfTrue="1">
      <formula>($C6="Sø")</formula>
    </cfRule>
    <cfRule type="expression" dxfId="76" priority="78" stopIfTrue="1">
      <formula>($C6="Lø")</formula>
    </cfRule>
  </conditionalFormatting>
  <conditionalFormatting sqref="J6:K6">
    <cfRule type="expression" dxfId="75" priority="75" stopIfTrue="1">
      <formula>($C6="Sø")</formula>
    </cfRule>
    <cfRule type="expression" dxfId="74" priority="76" stopIfTrue="1">
      <formula>($C6="Lø")</formula>
    </cfRule>
  </conditionalFormatting>
  <conditionalFormatting sqref="D6:I6">
    <cfRule type="expression" dxfId="73" priority="73" stopIfTrue="1">
      <formula>($C6="Sø")</formula>
    </cfRule>
    <cfRule type="expression" dxfId="72" priority="74" stopIfTrue="1">
      <formula>($C6="Lø")</formula>
    </cfRule>
  </conditionalFormatting>
  <conditionalFormatting sqref="D6:K6">
    <cfRule type="expression" dxfId="71" priority="71" stopIfTrue="1">
      <formula>($C6="Sø")</formula>
    </cfRule>
    <cfRule type="expression" dxfId="70" priority="72" stopIfTrue="1">
      <formula>($C6="Lø")</formula>
    </cfRule>
  </conditionalFormatting>
  <conditionalFormatting sqref="D6:E6">
    <cfRule type="expression" dxfId="69" priority="69" stopIfTrue="1">
      <formula>($C6="Sø")</formula>
    </cfRule>
    <cfRule type="expression" dxfId="68" priority="70" stopIfTrue="1">
      <formula>($C6="Lø")</formula>
    </cfRule>
  </conditionalFormatting>
  <conditionalFormatting sqref="D6:K6">
    <cfRule type="expression" dxfId="67" priority="67" stopIfTrue="1">
      <formula>($C6="Sø")</formula>
    </cfRule>
    <cfRule type="expression" dxfId="66" priority="68" stopIfTrue="1">
      <formula>($C6="Lø")</formula>
    </cfRule>
  </conditionalFormatting>
  <conditionalFormatting sqref="D6:E6">
    <cfRule type="expression" dxfId="65" priority="65" stopIfTrue="1">
      <formula>($C6="Sø")</formula>
    </cfRule>
    <cfRule type="expression" dxfId="64" priority="66" stopIfTrue="1">
      <formula>($C6="Lø")</formula>
    </cfRule>
  </conditionalFormatting>
  <conditionalFormatting sqref="J7:K7">
    <cfRule type="expression" dxfId="63" priority="63" stopIfTrue="1">
      <formula>($C7="Sø")</formula>
    </cfRule>
    <cfRule type="expression" dxfId="62" priority="64" stopIfTrue="1">
      <formula>($C7="Lø")</formula>
    </cfRule>
  </conditionalFormatting>
  <conditionalFormatting sqref="D7:I7">
    <cfRule type="expression" dxfId="61" priority="61" stopIfTrue="1">
      <formula>($C7="Sø")</formula>
    </cfRule>
    <cfRule type="expression" dxfId="60" priority="62" stopIfTrue="1">
      <formula>($C7="Lø")</formula>
    </cfRule>
  </conditionalFormatting>
  <conditionalFormatting sqref="J7:K7">
    <cfRule type="expression" dxfId="59" priority="59" stopIfTrue="1">
      <formula>($C7="Sø")</formula>
    </cfRule>
    <cfRule type="expression" dxfId="58" priority="60" stopIfTrue="1">
      <formula>($C7="Lø")</formula>
    </cfRule>
  </conditionalFormatting>
  <conditionalFormatting sqref="D7:I7">
    <cfRule type="expression" dxfId="57" priority="57" stopIfTrue="1">
      <formula>($C7="Sø")</formula>
    </cfRule>
    <cfRule type="expression" dxfId="56" priority="58" stopIfTrue="1">
      <formula>($C7="Lø")</formula>
    </cfRule>
  </conditionalFormatting>
  <conditionalFormatting sqref="D7:K7">
    <cfRule type="expression" dxfId="55" priority="55" stopIfTrue="1">
      <formula>($C7="Sø")</formula>
    </cfRule>
    <cfRule type="expression" dxfId="54" priority="56" stopIfTrue="1">
      <formula>($C7="Lø")</formula>
    </cfRule>
  </conditionalFormatting>
  <conditionalFormatting sqref="D7:E7">
    <cfRule type="expression" dxfId="53" priority="53" stopIfTrue="1">
      <formula>($C7="Sø")</formula>
    </cfRule>
    <cfRule type="expression" dxfId="52" priority="54" stopIfTrue="1">
      <formula>($C7="Lø")</formula>
    </cfRule>
  </conditionalFormatting>
  <conditionalFormatting sqref="D7:K7">
    <cfRule type="expression" dxfId="51" priority="51" stopIfTrue="1">
      <formula>($C7="Sø")</formula>
    </cfRule>
    <cfRule type="expression" dxfId="50" priority="52" stopIfTrue="1">
      <formula>($C7="Lø")</formula>
    </cfRule>
  </conditionalFormatting>
  <conditionalFormatting sqref="D7:E7">
    <cfRule type="expression" dxfId="49" priority="49" stopIfTrue="1">
      <formula>($C7="Sø")</formula>
    </cfRule>
    <cfRule type="expression" dxfId="48" priority="50" stopIfTrue="1">
      <formula>($C7="Lø")</formula>
    </cfRule>
  </conditionalFormatting>
  <conditionalFormatting sqref="J8:K8">
    <cfRule type="expression" dxfId="47" priority="47" stopIfTrue="1">
      <formula>($C8="Sø")</formula>
    </cfRule>
    <cfRule type="expression" dxfId="46" priority="48" stopIfTrue="1">
      <formula>($C8="Lø")</formula>
    </cfRule>
  </conditionalFormatting>
  <conditionalFormatting sqref="D8:I8">
    <cfRule type="expression" dxfId="45" priority="45" stopIfTrue="1">
      <formula>($C8="Sø")</formula>
    </cfRule>
    <cfRule type="expression" dxfId="44" priority="46" stopIfTrue="1">
      <formula>($C8="Lø")</formula>
    </cfRule>
  </conditionalFormatting>
  <conditionalFormatting sqref="J8:K8">
    <cfRule type="expression" dxfId="43" priority="43" stopIfTrue="1">
      <formula>($C8="Sø")</formula>
    </cfRule>
    <cfRule type="expression" dxfId="42" priority="44" stopIfTrue="1">
      <formula>($C8="Lø")</formula>
    </cfRule>
  </conditionalFormatting>
  <conditionalFormatting sqref="D8:I8">
    <cfRule type="expression" dxfId="41" priority="41" stopIfTrue="1">
      <formula>($C8="Sø")</formula>
    </cfRule>
    <cfRule type="expression" dxfId="40" priority="42" stopIfTrue="1">
      <formula>($C8="Lø")</formula>
    </cfRule>
  </conditionalFormatting>
  <conditionalFormatting sqref="D8:K8">
    <cfRule type="expression" dxfId="39" priority="39" stopIfTrue="1">
      <formula>($C8="Sø")</formula>
    </cfRule>
    <cfRule type="expression" dxfId="38" priority="40" stopIfTrue="1">
      <formula>($C8="Lø")</formula>
    </cfRule>
  </conditionalFormatting>
  <conditionalFormatting sqref="D8:E8">
    <cfRule type="expression" dxfId="37" priority="37" stopIfTrue="1">
      <formula>($C8="Sø")</formula>
    </cfRule>
    <cfRule type="expression" dxfId="36" priority="38" stopIfTrue="1">
      <formula>($C8="Lø")</formula>
    </cfRule>
  </conditionalFormatting>
  <conditionalFormatting sqref="D8:K8">
    <cfRule type="expression" dxfId="35" priority="35" stopIfTrue="1">
      <formula>($C8="Sø")</formula>
    </cfRule>
    <cfRule type="expression" dxfId="34" priority="36" stopIfTrue="1">
      <formula>($C8="Lø")</formula>
    </cfRule>
  </conditionalFormatting>
  <conditionalFormatting sqref="D8:E8">
    <cfRule type="expression" dxfId="33" priority="33" stopIfTrue="1">
      <formula>($C8="Sø")</formula>
    </cfRule>
    <cfRule type="expression" dxfId="32" priority="34" stopIfTrue="1">
      <formula>($C8="Lø")</formula>
    </cfRule>
  </conditionalFormatting>
  <conditionalFormatting sqref="J9:K9">
    <cfRule type="expression" dxfId="31" priority="31" stopIfTrue="1">
      <formula>($C9="Sø")</formula>
    </cfRule>
    <cfRule type="expression" dxfId="30" priority="32" stopIfTrue="1">
      <formula>($C9="Lø")</formula>
    </cfRule>
  </conditionalFormatting>
  <conditionalFormatting sqref="D9:I9">
    <cfRule type="expression" dxfId="29" priority="29" stopIfTrue="1">
      <formula>($C9="Sø")</formula>
    </cfRule>
    <cfRule type="expression" dxfId="28" priority="30" stopIfTrue="1">
      <formula>($C9="Lø")</formula>
    </cfRule>
  </conditionalFormatting>
  <conditionalFormatting sqref="J9:K9">
    <cfRule type="expression" dxfId="27" priority="27" stopIfTrue="1">
      <formula>($C9="Sø")</formula>
    </cfRule>
    <cfRule type="expression" dxfId="26" priority="28" stopIfTrue="1">
      <formula>($C9="Lø")</formula>
    </cfRule>
  </conditionalFormatting>
  <conditionalFormatting sqref="D9:I9">
    <cfRule type="expression" dxfId="25" priority="25" stopIfTrue="1">
      <formula>($C9="Sø")</formula>
    </cfRule>
    <cfRule type="expression" dxfId="24" priority="26" stopIfTrue="1">
      <formula>($C9="Lø")</formula>
    </cfRule>
  </conditionalFormatting>
  <conditionalFormatting sqref="D9:K9">
    <cfRule type="expression" dxfId="23" priority="23" stopIfTrue="1">
      <formula>($C9="Sø")</formula>
    </cfRule>
    <cfRule type="expression" dxfId="22" priority="24" stopIfTrue="1">
      <formula>($C9="Lø")</formula>
    </cfRule>
  </conditionalFormatting>
  <conditionalFormatting sqref="D9:E9">
    <cfRule type="expression" dxfId="21" priority="21" stopIfTrue="1">
      <formula>($C9="Sø")</formula>
    </cfRule>
    <cfRule type="expression" dxfId="20" priority="22" stopIfTrue="1">
      <formula>($C9="Lø")</formula>
    </cfRule>
  </conditionalFormatting>
  <conditionalFormatting sqref="D9:K9">
    <cfRule type="expression" dxfId="19" priority="19" stopIfTrue="1">
      <formula>($C9="Sø")</formula>
    </cfRule>
    <cfRule type="expression" dxfId="18" priority="20" stopIfTrue="1">
      <formula>($C9="Lø")</formula>
    </cfRule>
  </conditionalFormatting>
  <conditionalFormatting sqref="D9:E9">
    <cfRule type="expression" dxfId="17" priority="17" stopIfTrue="1">
      <formula>($C9="Sø")</formula>
    </cfRule>
    <cfRule type="expression" dxfId="16" priority="18" stopIfTrue="1">
      <formula>($C9="Lø")</formula>
    </cfRule>
  </conditionalFormatting>
  <conditionalFormatting sqref="J12:K12">
    <cfRule type="expression" dxfId="15" priority="15" stopIfTrue="1">
      <formula>($C12="Sø")</formula>
    </cfRule>
    <cfRule type="expression" dxfId="14" priority="16" stopIfTrue="1">
      <formula>($C12="Lø")</formula>
    </cfRule>
  </conditionalFormatting>
  <conditionalFormatting sqref="D12:I12">
    <cfRule type="expression" dxfId="13" priority="13" stopIfTrue="1">
      <formula>($C12="Sø")</formula>
    </cfRule>
    <cfRule type="expression" dxfId="12" priority="14" stopIfTrue="1">
      <formula>($C12="Lø")</formula>
    </cfRule>
  </conditionalFormatting>
  <conditionalFormatting sqref="J12:K12">
    <cfRule type="expression" dxfId="11" priority="11" stopIfTrue="1">
      <formula>($C12="Sø")</formula>
    </cfRule>
    <cfRule type="expression" dxfId="10" priority="12" stopIfTrue="1">
      <formula>($C12="Lø")</formula>
    </cfRule>
  </conditionalFormatting>
  <conditionalFormatting sqref="D12:I12">
    <cfRule type="expression" dxfId="9" priority="9" stopIfTrue="1">
      <formula>($C12="Sø")</formula>
    </cfRule>
    <cfRule type="expression" dxfId="8" priority="10" stopIfTrue="1">
      <formula>($C12="Lø")</formula>
    </cfRule>
  </conditionalFormatting>
  <conditionalFormatting sqref="D12:K12">
    <cfRule type="expression" dxfId="7" priority="7" stopIfTrue="1">
      <formula>($C12="Sø")</formula>
    </cfRule>
    <cfRule type="expression" dxfId="6" priority="8" stopIfTrue="1">
      <formula>($C12="Lø")</formula>
    </cfRule>
  </conditionalFormatting>
  <conditionalFormatting sqref="D12:E12">
    <cfRule type="expression" dxfId="5" priority="5" stopIfTrue="1">
      <formula>($C12="Sø")</formula>
    </cfRule>
    <cfRule type="expression" dxfId="4" priority="6" stopIfTrue="1">
      <formula>($C12="Lø")</formula>
    </cfRule>
  </conditionalFormatting>
  <conditionalFormatting sqref="D12:K12">
    <cfRule type="expression" dxfId="3" priority="3" stopIfTrue="1">
      <formula>($C12="Sø")</formula>
    </cfRule>
    <cfRule type="expression" dxfId="2" priority="4" stopIfTrue="1">
      <formula>($C12="Lø")</formula>
    </cfRule>
  </conditionalFormatting>
  <conditionalFormatting sqref="D12:E12">
    <cfRule type="expression" dxfId="1" priority="1" stopIfTrue="1">
      <formula>($C12="Sø")</formula>
    </cfRule>
    <cfRule type="expression" dxfId="0" priority="2" stopIfTrue="1">
      <formula>($C12="Lø")</formula>
    </cfRule>
  </conditionalFormatting>
  <dataValidations count="8">
    <dataValidation type="list" showInputMessage="1" showErrorMessage="1" sqref="M4:M34">
      <formula1>"¨,Ma,Ti,On,To,Fr"</formula1>
    </dataValidation>
    <dataValidation allowBlank="1" showInputMessage="1" showErrorMessage="1" promptTitle="Sluttid" prompt="Sluttid angives som et klokkeslet på formen tt:mm." sqref="V2:V3 E2:T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type="list" allowBlank="1" showInputMessage="1" showErrorMessage="1" sqref="L4:L34">
      <formula1>" Kursus,Ferie,Særlig feriedag,Omsorgsdag-seniordag,Sygdom,Helligdag,Barns 1. sygedag,Barns 2. sygedag,Flexdag"</formula1>
    </dataValidation>
    <dataValidation allowBlank="1" showInputMessage="1" showErrorMessage="1" promptTitle="Mødetid" prompt="Mødetid angives som et klokkeslet på formen tt:mm." sqref="D2:D3"/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97"/>
  <sheetViews>
    <sheetView view="pageLayout" topLeftCell="A2" zoomScale="90" zoomScaleNormal="100" zoomScalePageLayoutView="90" workbookViewId="0">
      <selection activeCell="D4" sqref="D4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Maj</v>
      </c>
      <c r="B1" s="69">
        <f>YEAR($B$4)</f>
        <v>2012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DATE(Baggrundsoplysninger!B2,5,1)</f>
        <v>39568</v>
      </c>
      <c r="C4" s="6" t="str">
        <f>LOOKUP(WEEKDAY(B4,2),{1,2,3,4,5,6,7},{"Ma","Ti","On","To","Fr","Lø","Sø"})</f>
        <v>Ti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>IF(AND(D4,E4&lt;&gt;""),(E4-D4),"")</f>
        <v/>
      </c>
      <c r="P4" s="8" t="str">
        <f t="shared" ref="P4:P34" si="0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34" si="1">IF(SUM(O4:R4)&gt;0,(SUM(N4:R4)),"")</f>
        <v/>
      </c>
      <c r="T4" s="9" t="str">
        <f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34" si="2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0.33333333333333331</v>
      </c>
      <c r="W4" s="10" t="str">
        <f t="shared" ref="W4:W34" si="3">IF(U4="","",(-V4+U4+0.0000001))</f>
        <v/>
      </c>
      <c r="X4" s="83">
        <f>IF(W4="",Baggrundsoplysninger!E12,Baggrundsoplysninger!E12+W4)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39569</v>
      </c>
      <c r="C5" s="6" t="str">
        <f>LOOKUP(WEEKDAY(B5,2),{1,2,3,4,5,6,7},{"Ma","Ti","On","To","Fr","Lø","Sø"})</f>
        <v>On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ref="O5:O34" si="4">IF(AND(D5,E5&lt;&gt;""),(E5-D5),"")</f>
        <v/>
      </c>
      <c r="P5" s="8" t="str">
        <f t="shared" si="0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1"/>
        <v/>
      </c>
      <c r="T5" s="9" t="str">
        <f>IF(L5="","",IF(L5="Flexdag",0,IF(OR((L5="omsorgsdag-seniordag"),(L5="kursus"),(L5="ferie"),(L5="sygdom"),(L5="Barns 1. sygedag"),(L5="Barns 2. sygedag"),(L5="særlig feriedag"),(L5="helligdag")),V5)))</f>
        <v/>
      </c>
      <c r="U5" s="8" t="str">
        <f t="shared" si="2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0.33333333333333331</v>
      </c>
      <c r="W5" s="10" t="str">
        <f t="shared" si="3"/>
        <v/>
      </c>
      <c r="X5" s="83">
        <f t="shared" ref="X5:X34" si="5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6">B5+1</f>
        <v>39570</v>
      </c>
      <c r="C6" s="6" t="str">
        <f>LOOKUP(WEEKDAY(B6,2),{1,2,3,4,5,6,7},{"Ma","Ti","On","To","Fr","Lø","Sø"})</f>
        <v>To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4"/>
        <v/>
      </c>
      <c r="P6" s="8" t="str">
        <f t="shared" si="0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1"/>
        <v/>
      </c>
      <c r="T6" s="9" t="str">
        <f t="shared" ref="T6:T34" si="7">IF(L6="","",IF(L6="Flexdag",0,IF(OR((L6="omsorgsdag-seniordag"),(L6="kursus"),(L6="ferie"),(L6="sygdom"),(L6="Barns 1. sygedag"),(L6="Barns 2. sygedag"),(L6="særlig feriedag"),(L6="helligdag")),V6)))</f>
        <v/>
      </c>
      <c r="U6" s="8" t="str">
        <f t="shared" si="2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0.33333333333333331</v>
      </c>
      <c r="W6" s="10" t="str">
        <f t="shared" si="3"/>
        <v/>
      </c>
      <c r="X6" s="83">
        <f t="shared" si="5"/>
        <v>0</v>
      </c>
      <c r="Y6" s="103"/>
    </row>
    <row r="7" spans="1:25">
      <c r="A7" s="100" t="str">
        <f>IF(C7="Ma",WEEKNUM(B7,2)-Baggrundsoplysninger!$I$2,"")</f>
        <v/>
      </c>
      <c r="B7" s="70">
        <f t="shared" si="6"/>
        <v>39571</v>
      </c>
      <c r="C7" s="6" t="str">
        <f>LOOKUP(WEEKDAY(B7,2),{1,2,3,4,5,6,7},{"Ma","Ti","On","To","Fr","Lø","Sø"})</f>
        <v>Fr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4"/>
        <v/>
      </c>
      <c r="P7" s="8" t="str">
        <f t="shared" si="0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>IF(SUM(O7:R7)&gt;0,(SUM(N7:R7)),"")</f>
        <v/>
      </c>
      <c r="T7" s="9" t="str">
        <f t="shared" si="7"/>
        <v/>
      </c>
      <c r="U7" s="8" t="str">
        <f t="shared" si="2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0.25</v>
      </c>
      <c r="W7" s="10" t="str">
        <f>IF(U7="","",(-V7+U7+0.0000001))</f>
        <v/>
      </c>
      <c r="X7" s="83">
        <f t="shared" si="5"/>
        <v>0</v>
      </c>
      <c r="Y7" s="103"/>
    </row>
    <row r="8" spans="1:25">
      <c r="A8" s="100" t="str">
        <f>IF(C8="Ma",WEEKNUM(B8,2)-Baggrundsoplysninger!$I$2,"")</f>
        <v/>
      </c>
      <c r="B8" s="70">
        <f t="shared" si="6"/>
        <v>39572</v>
      </c>
      <c r="C8" s="6" t="str">
        <f>LOOKUP(WEEKDAY(B8,2),{1,2,3,4,5,6,7},{"Ma","Ti","On","To","Fr","Lø","Sø"})</f>
        <v>Lø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>IF(AND(D8,E8&lt;&gt;""),(E8-D8),"")</f>
        <v/>
      </c>
      <c r="P8" s="8" t="str">
        <f t="shared" si="0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1"/>
        <v/>
      </c>
      <c r="T8" s="9" t="str">
        <f t="shared" si="7"/>
        <v/>
      </c>
      <c r="U8" s="8" t="str">
        <f t="shared" si="2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</v>
      </c>
      <c r="W8" s="10" t="str">
        <f t="shared" si="3"/>
        <v/>
      </c>
      <c r="X8" s="83">
        <f t="shared" si="5"/>
        <v>0</v>
      </c>
      <c r="Y8" s="103"/>
    </row>
    <row r="9" spans="1:25">
      <c r="A9" s="100" t="str">
        <f>IF(C9="Ma",WEEKNUM(B9,2)-Baggrundsoplysninger!$I$2,"")</f>
        <v/>
      </c>
      <c r="B9" s="70">
        <f t="shared" si="6"/>
        <v>39573</v>
      </c>
      <c r="C9" s="6" t="str">
        <f>LOOKUP(WEEKDAY(B9,2),{1,2,3,4,5,6,7},{"Ma","Ti","On","To","Fr","Lø","Sø"})</f>
        <v>Sø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4"/>
        <v/>
      </c>
      <c r="P9" s="8" t="str">
        <f t="shared" si="0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1"/>
        <v/>
      </c>
      <c r="T9" s="9" t="str">
        <f t="shared" si="7"/>
        <v/>
      </c>
      <c r="U9" s="8" t="str">
        <f t="shared" si="2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</v>
      </c>
      <c r="W9" s="10" t="str">
        <f t="shared" si="3"/>
        <v/>
      </c>
      <c r="X9" s="83">
        <f t="shared" si="5"/>
        <v>0</v>
      </c>
      <c r="Y9" s="103"/>
    </row>
    <row r="10" spans="1:25">
      <c r="A10" s="100">
        <f>IF(C10="Ma",WEEKNUM(B10,2)-Baggrundsoplysninger!$I$2,"")</f>
        <v>19</v>
      </c>
      <c r="B10" s="70">
        <f t="shared" si="6"/>
        <v>39574</v>
      </c>
      <c r="C10" s="6" t="str">
        <f>LOOKUP(WEEKDAY(B10,2),{1,2,3,4,5,6,7},{"Ma","Ti","On","To","Fr","Lø","Sø"})</f>
        <v>Ma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4"/>
        <v/>
      </c>
      <c r="P10" s="8" t="str">
        <f t="shared" si="0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1"/>
        <v/>
      </c>
      <c r="T10" s="9" t="str">
        <f t="shared" si="7"/>
        <v/>
      </c>
      <c r="U10" s="8" t="str">
        <f t="shared" si="2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0.29166666666666669</v>
      </c>
      <c r="W10" s="10" t="str">
        <f t="shared" si="3"/>
        <v/>
      </c>
      <c r="X10" s="83">
        <f t="shared" si="5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6"/>
        <v>39575</v>
      </c>
      <c r="C11" s="6" t="str">
        <f>LOOKUP(WEEKDAY(B11,2),{1,2,3,4,5,6,7},{"Ma","Ti","On","To","Fr","Lø","Sø"})</f>
        <v>Ti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4"/>
        <v/>
      </c>
      <c r="P11" s="8" t="str">
        <f t="shared" si="0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1"/>
        <v/>
      </c>
      <c r="T11" s="9" t="str">
        <f t="shared" si="7"/>
        <v/>
      </c>
      <c r="U11" s="8" t="str">
        <f t="shared" si="2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0.33333333333333331</v>
      </c>
      <c r="W11" s="10" t="str">
        <f t="shared" si="3"/>
        <v/>
      </c>
      <c r="X11" s="83">
        <f t="shared" si="5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39576</v>
      </c>
      <c r="C12" s="6" t="str">
        <f>LOOKUP(WEEKDAY(B12,2),{1,2,3,4,5,6,7},{"Ma","Ti","On","To","Fr","Lø","Sø"})</f>
        <v>On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4"/>
        <v/>
      </c>
      <c r="P12" s="8" t="str">
        <f t="shared" si="0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1"/>
        <v/>
      </c>
      <c r="T12" s="9" t="str">
        <f t="shared" si="7"/>
        <v/>
      </c>
      <c r="U12" s="8" t="str">
        <f t="shared" si="2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0.33333333333333331</v>
      </c>
      <c r="W12" s="10" t="str">
        <f t="shared" si="3"/>
        <v/>
      </c>
      <c r="X12" s="83">
        <f t="shared" si="5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8">B12+1</f>
        <v>39577</v>
      </c>
      <c r="C13" s="6" t="str">
        <f>LOOKUP(WEEKDAY(B13,2),{1,2,3,4,5,6,7},{"Ma","Ti","On","To","Fr","Lø","Sø"})</f>
        <v>To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4"/>
        <v/>
      </c>
      <c r="P13" s="8" t="str">
        <f t="shared" si="0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1"/>
        <v/>
      </c>
      <c r="T13" s="9" t="str">
        <f t="shared" si="7"/>
        <v/>
      </c>
      <c r="U13" s="8" t="str">
        <f t="shared" si="2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0.33333333333333331</v>
      </c>
      <c r="W13" s="10" t="str">
        <f t="shared" si="3"/>
        <v/>
      </c>
      <c r="X13" s="83">
        <f t="shared" si="5"/>
        <v>0</v>
      </c>
      <c r="Y13" s="103"/>
    </row>
    <row r="14" spans="1:25">
      <c r="A14" s="100" t="str">
        <f>IF(C14="Ma",WEEKNUM(B14,2)-Baggrundsoplysninger!$I$2,"")</f>
        <v/>
      </c>
      <c r="B14" s="70">
        <f t="shared" si="8"/>
        <v>39578</v>
      </c>
      <c r="C14" s="6" t="str">
        <f>LOOKUP(WEEKDAY(B14,2),{1,2,3,4,5,6,7},{"Ma","Ti","On","To","Fr","Lø","Sø"})</f>
        <v>Fr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4"/>
        <v/>
      </c>
      <c r="P14" s="8" t="str">
        <f t="shared" si="0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"/>
        <v/>
      </c>
      <c r="T14" s="9" t="str">
        <f t="shared" si="7"/>
        <v/>
      </c>
      <c r="U14" s="8" t="str">
        <f t="shared" si="2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0.25</v>
      </c>
      <c r="W14" s="10" t="str">
        <f t="shared" si="3"/>
        <v/>
      </c>
      <c r="X14" s="83">
        <f t="shared" si="5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8"/>
        <v>39579</v>
      </c>
      <c r="C15" s="6" t="str">
        <f>LOOKUP(WEEKDAY(B15,2),{1,2,3,4,5,6,7},{"Ma","Ti","On","To","Fr","Lø","Sø"})</f>
        <v>Lø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4"/>
        <v/>
      </c>
      <c r="P15" s="8" t="str">
        <f t="shared" si="0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"/>
        <v/>
      </c>
      <c r="T15" s="9" t="str">
        <f t="shared" si="7"/>
        <v/>
      </c>
      <c r="U15" s="8" t="str">
        <f t="shared" si="2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</v>
      </c>
      <c r="W15" s="10" t="str">
        <f t="shared" si="3"/>
        <v/>
      </c>
      <c r="X15" s="83">
        <f t="shared" si="5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8"/>
        <v>39580</v>
      </c>
      <c r="C16" s="6" t="str">
        <f>LOOKUP(WEEKDAY(B16,2),{1,2,3,4,5,6,7},{"Ma","Ti","On","To","Fr","Lø","Sø"})</f>
        <v>Sø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4"/>
        <v/>
      </c>
      <c r="P16" s="8" t="str">
        <f t="shared" si="0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"/>
        <v/>
      </c>
      <c r="T16" s="9" t="str">
        <f t="shared" si="7"/>
        <v/>
      </c>
      <c r="U16" s="8" t="str">
        <f t="shared" si="2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</v>
      </c>
      <c r="W16" s="10" t="str">
        <f t="shared" si="3"/>
        <v/>
      </c>
      <c r="X16" s="83">
        <f t="shared" si="5"/>
        <v>0</v>
      </c>
      <c r="Y16" s="103"/>
    </row>
    <row r="17" spans="1:25">
      <c r="A17" s="100">
        <f>IF(C17="Ma",WEEKNUM(B17,2)-Baggrundsoplysninger!$I$2,"")</f>
        <v>20</v>
      </c>
      <c r="B17" s="70">
        <f t="shared" si="8"/>
        <v>39581</v>
      </c>
      <c r="C17" s="6" t="str">
        <f>LOOKUP(WEEKDAY(B17,2),{1,2,3,4,5,6,7},{"Ma","Ti","On","To","Fr","Lø","Sø"})</f>
        <v>Ma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4"/>
        <v/>
      </c>
      <c r="P17" s="8" t="str">
        <f t="shared" si="0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"/>
        <v/>
      </c>
      <c r="T17" s="9" t="str">
        <f t="shared" si="7"/>
        <v/>
      </c>
      <c r="U17" s="8" t="str">
        <f t="shared" si="2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0.29166666666666669</v>
      </c>
      <c r="W17" s="10" t="str">
        <f t="shared" si="3"/>
        <v/>
      </c>
      <c r="X17" s="83">
        <f t="shared" si="5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8"/>
        <v>39582</v>
      </c>
      <c r="C18" s="6" t="str">
        <f>LOOKUP(WEEKDAY(B18,2),{1,2,3,4,5,6,7},{"Ma","Ti","On","To","Fr","Lø","Sø"})</f>
        <v>Ti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4"/>
        <v/>
      </c>
      <c r="P18" s="8" t="str">
        <f t="shared" si="0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"/>
        <v/>
      </c>
      <c r="T18" s="9" t="str">
        <f t="shared" si="7"/>
        <v/>
      </c>
      <c r="U18" s="8" t="str">
        <f t="shared" si="2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0.33333333333333331</v>
      </c>
      <c r="W18" s="10" t="str">
        <f t="shared" si="3"/>
        <v/>
      </c>
      <c r="X18" s="83">
        <f t="shared" si="5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8"/>
        <v>39583</v>
      </c>
      <c r="C19" s="6" t="str">
        <f>LOOKUP(WEEKDAY(B19,2),{1,2,3,4,5,6,7},{"Ma","Ti","On","To","Fr","Lø","Sø"})</f>
        <v>On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4"/>
        <v/>
      </c>
      <c r="P19" s="8" t="str">
        <f t="shared" si="0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"/>
        <v/>
      </c>
      <c r="T19" s="9" t="str">
        <f t="shared" si="7"/>
        <v/>
      </c>
      <c r="U19" s="8" t="str">
        <f t="shared" si="2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0.33333333333333331</v>
      </c>
      <c r="W19" s="10" t="str">
        <f t="shared" si="3"/>
        <v/>
      </c>
      <c r="X19" s="83">
        <f t="shared" si="5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8"/>
        <v>39584</v>
      </c>
      <c r="C20" s="6" t="str">
        <f>LOOKUP(WEEKDAY(B20,2),{1,2,3,4,5,6,7},{"Ma","Ti","On","To","Fr","Lø","Sø"})</f>
        <v>To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4"/>
        <v/>
      </c>
      <c r="P20" s="8" t="str">
        <f t="shared" si="0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"/>
        <v/>
      </c>
      <c r="T20" s="9" t="str">
        <f t="shared" si="7"/>
        <v/>
      </c>
      <c r="U20" s="8" t="str">
        <f t="shared" si="2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0.33333333333333331</v>
      </c>
      <c r="W20" s="10" t="str">
        <f t="shared" si="3"/>
        <v/>
      </c>
      <c r="X20" s="83">
        <f t="shared" si="5"/>
        <v>0</v>
      </c>
      <c r="Y20" s="103"/>
    </row>
    <row r="21" spans="1:25">
      <c r="A21" s="100" t="str">
        <f>IF(C21="Ma",WEEKNUM(B21,2)-Baggrundsoplysninger!$I$2,"")</f>
        <v/>
      </c>
      <c r="B21" s="70">
        <f t="shared" si="8"/>
        <v>39585</v>
      </c>
      <c r="C21" s="6" t="str">
        <f>LOOKUP(WEEKDAY(B21,2),{1,2,3,4,5,6,7},{"Ma","Ti","On","To","Fr","Lø","Sø"})</f>
        <v>Fr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4"/>
        <v/>
      </c>
      <c r="P21" s="8" t="str">
        <f t="shared" si="0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"/>
        <v/>
      </c>
      <c r="T21" s="9" t="str">
        <f t="shared" si="7"/>
        <v/>
      </c>
      <c r="U21" s="8" t="str">
        <f t="shared" si="2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0.25</v>
      </c>
      <c r="W21" s="10" t="str">
        <f t="shared" si="3"/>
        <v/>
      </c>
      <c r="X21" s="83">
        <f t="shared" si="5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8"/>
        <v>39586</v>
      </c>
      <c r="C22" s="6" t="str">
        <f>LOOKUP(WEEKDAY(B22,2),{1,2,3,4,5,6,7},{"Ma","Ti","On","To","Fr","Lø","Sø"})</f>
        <v>Lø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4"/>
        <v/>
      </c>
      <c r="P22" s="8" t="str">
        <f t="shared" si="0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"/>
        <v/>
      </c>
      <c r="T22" s="9" t="str">
        <f t="shared" si="7"/>
        <v/>
      </c>
      <c r="U22" s="8" t="str">
        <f t="shared" si="2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</v>
      </c>
      <c r="W22" s="10" t="str">
        <f t="shared" si="3"/>
        <v/>
      </c>
      <c r="X22" s="83">
        <f t="shared" si="5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8"/>
        <v>39587</v>
      </c>
      <c r="C23" s="6" t="str">
        <f>LOOKUP(WEEKDAY(B23,2),{1,2,3,4,5,6,7},{"Ma","Ti","On","To","Fr","Lø","Sø"})</f>
        <v>Sø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4"/>
        <v/>
      </c>
      <c r="P23" s="8" t="str">
        <f t="shared" si="0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"/>
        <v/>
      </c>
      <c r="T23" s="9" t="str">
        <f t="shared" si="7"/>
        <v/>
      </c>
      <c r="U23" s="8" t="str">
        <f t="shared" si="2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</v>
      </c>
      <c r="W23" s="10" t="str">
        <f t="shared" si="3"/>
        <v/>
      </c>
      <c r="X23" s="83">
        <f t="shared" si="5"/>
        <v>0</v>
      </c>
      <c r="Y23" s="103"/>
    </row>
    <row r="24" spans="1:25">
      <c r="A24" s="100">
        <f>IF(C24="Ma",WEEKNUM(B24,2)-Baggrundsoplysninger!$I$2,"")</f>
        <v>21</v>
      </c>
      <c r="B24" s="70">
        <f t="shared" si="8"/>
        <v>39588</v>
      </c>
      <c r="C24" s="6" t="str">
        <f>LOOKUP(WEEKDAY(B24,2),{1,2,3,4,5,6,7},{"Ma","Ti","On","To","Fr","Lø","Sø"})</f>
        <v>Ma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4"/>
        <v/>
      </c>
      <c r="P24" s="8" t="str">
        <f t="shared" si="0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"/>
        <v/>
      </c>
      <c r="T24" s="9" t="str">
        <f t="shared" si="7"/>
        <v/>
      </c>
      <c r="U24" s="8" t="str">
        <f t="shared" si="2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0.29166666666666669</v>
      </c>
      <c r="W24" s="10" t="str">
        <f t="shared" si="3"/>
        <v/>
      </c>
      <c r="X24" s="83">
        <f t="shared" si="5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8"/>
        <v>39589</v>
      </c>
      <c r="C25" s="6" t="str">
        <f>LOOKUP(WEEKDAY(B25,2),{1,2,3,4,5,6,7},{"Ma","Ti","On","To","Fr","Lø","Sø"})</f>
        <v>Ti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4"/>
        <v/>
      </c>
      <c r="P25" s="8" t="str">
        <f t="shared" si="0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"/>
        <v/>
      </c>
      <c r="T25" s="9" t="str">
        <f t="shared" si="7"/>
        <v/>
      </c>
      <c r="U25" s="8" t="str">
        <f t="shared" si="2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0.33333333333333331</v>
      </c>
      <c r="W25" s="10" t="str">
        <f t="shared" si="3"/>
        <v/>
      </c>
      <c r="X25" s="83">
        <f t="shared" si="5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8"/>
        <v>39590</v>
      </c>
      <c r="C26" s="6" t="str">
        <f>LOOKUP(WEEKDAY(B26,2),{1,2,3,4,5,6,7},{"Ma","Ti","On","To","Fr","Lø","Sø"})</f>
        <v>On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4"/>
        <v/>
      </c>
      <c r="P26" s="8" t="str">
        <f t="shared" si="0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"/>
        <v/>
      </c>
      <c r="T26" s="9" t="str">
        <f t="shared" si="7"/>
        <v/>
      </c>
      <c r="U26" s="8" t="str">
        <f t="shared" si="2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0.33333333333333331</v>
      </c>
      <c r="W26" s="10" t="str">
        <f t="shared" si="3"/>
        <v/>
      </c>
      <c r="X26" s="83">
        <f t="shared" si="5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8"/>
        <v>39591</v>
      </c>
      <c r="C27" s="6" t="str">
        <f>LOOKUP(WEEKDAY(B27,2),{1,2,3,4,5,6,7},{"Ma","Ti","On","To","Fr","Lø","Sø"})</f>
        <v>To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4"/>
        <v/>
      </c>
      <c r="P27" s="8" t="str">
        <f t="shared" si="0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"/>
        <v/>
      </c>
      <c r="T27" s="9" t="str">
        <f t="shared" si="7"/>
        <v/>
      </c>
      <c r="U27" s="8" t="str">
        <f t="shared" si="2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0.33333333333333331</v>
      </c>
      <c r="W27" s="10" t="str">
        <f t="shared" si="3"/>
        <v/>
      </c>
      <c r="X27" s="83">
        <f t="shared" si="5"/>
        <v>0</v>
      </c>
      <c r="Y27" s="103"/>
    </row>
    <row r="28" spans="1:25">
      <c r="A28" s="100" t="str">
        <f>IF(C28="Ma",WEEKNUM(B28,2)-Baggrundsoplysninger!$I$2,"")</f>
        <v/>
      </c>
      <c r="B28" s="70">
        <f t="shared" si="8"/>
        <v>39592</v>
      </c>
      <c r="C28" s="6" t="str">
        <f>LOOKUP(WEEKDAY(B28,2),{1,2,3,4,5,6,7},{"Ma","Ti","On","To","Fr","Lø","Sø"})</f>
        <v>Fr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4"/>
        <v/>
      </c>
      <c r="P28" s="8" t="str">
        <f t="shared" si="0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"/>
        <v/>
      </c>
      <c r="T28" s="9" t="str">
        <f t="shared" si="7"/>
        <v/>
      </c>
      <c r="U28" s="8" t="str">
        <f t="shared" si="2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0.25</v>
      </c>
      <c r="W28" s="10" t="str">
        <f t="shared" si="3"/>
        <v/>
      </c>
      <c r="X28" s="83">
        <f t="shared" si="5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8"/>
        <v>39593</v>
      </c>
      <c r="C29" s="6" t="str">
        <f>LOOKUP(WEEKDAY(B29,2),{1,2,3,4,5,6,7},{"Ma","Ti","On","To","Fr","Lø","Sø"})</f>
        <v>Lø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4"/>
        <v/>
      </c>
      <c r="P29" s="8" t="str">
        <f t="shared" si="0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"/>
        <v/>
      </c>
      <c r="T29" s="9" t="str">
        <f t="shared" si="7"/>
        <v/>
      </c>
      <c r="U29" s="8" t="str">
        <f t="shared" si="2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</v>
      </c>
      <c r="W29" s="10" t="str">
        <f t="shared" si="3"/>
        <v/>
      </c>
      <c r="X29" s="83">
        <f t="shared" si="5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8"/>
        <v>39594</v>
      </c>
      <c r="C30" s="6" t="str">
        <f>LOOKUP(WEEKDAY(B30,2),{1,2,3,4,5,6,7},{"Ma","Ti","On","To","Fr","Lø","Sø"})</f>
        <v>Sø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4"/>
        <v/>
      </c>
      <c r="P30" s="8" t="str">
        <f t="shared" si="0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"/>
        <v/>
      </c>
      <c r="T30" s="9" t="str">
        <f t="shared" si="7"/>
        <v/>
      </c>
      <c r="U30" s="8" t="str">
        <f t="shared" si="2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</v>
      </c>
      <c r="W30" s="10" t="str">
        <f t="shared" si="3"/>
        <v/>
      </c>
      <c r="X30" s="83">
        <f t="shared" si="5"/>
        <v>0</v>
      </c>
      <c r="Y30" s="103"/>
    </row>
    <row r="31" spans="1:25">
      <c r="A31" s="100">
        <f>IF(C31="Ma",WEEKNUM(B31,2)-Baggrundsoplysninger!$I$2,"")</f>
        <v>22</v>
      </c>
      <c r="B31" s="70">
        <f t="shared" si="8"/>
        <v>39595</v>
      </c>
      <c r="C31" s="6" t="str">
        <f>LOOKUP(WEEKDAY(B31,2),{1,2,3,4,5,6,7},{"Ma","Ti","On","To","Fr","Lø","Sø"})</f>
        <v>Ma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4"/>
        <v/>
      </c>
      <c r="P31" s="8" t="str">
        <f t="shared" si="0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"/>
        <v/>
      </c>
      <c r="T31" s="9" t="str">
        <f t="shared" si="7"/>
        <v/>
      </c>
      <c r="U31" s="8" t="str">
        <f t="shared" si="2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0.29166666666666669</v>
      </c>
      <c r="W31" s="10" t="str">
        <f t="shared" si="3"/>
        <v/>
      </c>
      <c r="X31" s="83">
        <f t="shared" si="5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8"/>
        <v>39596</v>
      </c>
      <c r="C32" s="6" t="str">
        <f>LOOKUP(WEEKDAY(B32,2),{1,2,3,4,5,6,7},{"Ma","Ti","On","To","Fr","Lø","Sø"})</f>
        <v>Ti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4"/>
        <v/>
      </c>
      <c r="P32" s="8" t="str">
        <f t="shared" si="0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"/>
        <v/>
      </c>
      <c r="T32" s="9" t="str">
        <f t="shared" si="7"/>
        <v/>
      </c>
      <c r="U32" s="8" t="str">
        <f t="shared" si="2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0.33333333333333331</v>
      </c>
      <c r="W32" s="10" t="str">
        <f t="shared" si="3"/>
        <v/>
      </c>
      <c r="X32" s="83">
        <f t="shared" si="5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8"/>
        <v>39597</v>
      </c>
      <c r="C33" s="6" t="str">
        <f>LOOKUP(WEEKDAY(B33,2),{1,2,3,4,5,6,7},{"Ma","Ti","On","To","Fr","Lø","Sø"})</f>
        <v>On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4"/>
        <v/>
      </c>
      <c r="P33" s="8" t="str">
        <f t="shared" si="0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"/>
        <v/>
      </c>
      <c r="T33" s="9" t="str">
        <f t="shared" si="7"/>
        <v/>
      </c>
      <c r="U33" s="8" t="str">
        <f t="shared" si="2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0.33333333333333331</v>
      </c>
      <c r="W33" s="10" t="str">
        <f t="shared" si="3"/>
        <v/>
      </c>
      <c r="X33" s="83">
        <f t="shared" si="5"/>
        <v>0</v>
      </c>
      <c r="Y33" s="103"/>
    </row>
    <row r="34" spans="1:25">
      <c r="A34" s="100" t="str">
        <f>IF(C34="Ma",WEEKNUM(B34,2)-Baggrundsoplysninger!$I$2,"")</f>
        <v/>
      </c>
      <c r="B34" s="70">
        <f t="shared" si="8"/>
        <v>39598</v>
      </c>
      <c r="C34" s="6" t="str">
        <f>LOOKUP(WEEKDAY(B34,2),{1,2,3,4,5,6,7},{"Ma","Ti","On","To","Fr","Lø","Sø"})</f>
        <v>To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4"/>
        <v/>
      </c>
      <c r="P34" s="8" t="str">
        <f t="shared" si="0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"/>
        <v/>
      </c>
      <c r="T34" s="9" t="str">
        <f t="shared" si="7"/>
        <v/>
      </c>
      <c r="U34" s="8" t="str">
        <f t="shared" si="2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0.33333333333333331</v>
      </c>
      <c r="W34" s="10" t="str">
        <f t="shared" si="3"/>
        <v/>
      </c>
      <c r="X34" s="83">
        <f t="shared" si="5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1"/>
      <c r="T35" s="142"/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Maj</v>
      </c>
      <c r="B40" s="69">
        <f>YEAR($B$4)</f>
        <v>2012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 t="s">
        <v>60</v>
      </c>
      <c r="Q40" s="2" t="s">
        <v>60</v>
      </c>
      <c r="R40" s="2" t="s">
        <v>60</v>
      </c>
      <c r="S40" s="2" t="s">
        <v>60</v>
      </c>
      <c r="T40" s="2" t="s">
        <v>60</v>
      </c>
      <c r="U40" s="2" t="s">
        <v>60</v>
      </c>
      <c r="V40" s="2" t="s">
        <v>60</v>
      </c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Baggrundsoplysninger!E18+Baggrundsoplysninger!E17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Baggrundsoplysninger!E19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Baggrundsoplysninger!E22</f>
        <v>2</v>
      </c>
      <c r="D54" s="34"/>
      <c r="E54" s="166" t="s">
        <v>29</v>
      </c>
      <c r="F54" s="166"/>
      <c r="G54" s="166"/>
      <c r="H54" s="166"/>
      <c r="I54" s="107"/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COUNTIF(L4:L34,"Sygdom")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COUNTIF(L4:L34,"Barns 1. sygedag")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6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COUNTIF(L4:L34,"Barns 2. sygedag")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6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Maj</v>
      </c>
      <c r="B65" s="69">
        <f>YEAR($B$4)</f>
        <v>2012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 t="s">
        <v>60</v>
      </c>
      <c r="P65" s="2" t="s">
        <v>60</v>
      </c>
      <c r="Q65" s="2" t="s">
        <v>60</v>
      </c>
      <c r="R65" s="2" t="s">
        <v>60</v>
      </c>
      <c r="S65" s="2" t="s">
        <v>60</v>
      </c>
      <c r="T65" s="2" t="s">
        <v>60</v>
      </c>
      <c r="U65" s="2" t="s">
        <v>60</v>
      </c>
      <c r="V65" s="2" t="s">
        <v>60</v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X2:X3"/>
    <mergeCell ref="E46:H46"/>
    <mergeCell ref="E50:H50"/>
    <mergeCell ref="C38:G38"/>
    <mergeCell ref="J38:K38"/>
    <mergeCell ref="W38:Y38"/>
    <mergeCell ref="C39:G39"/>
    <mergeCell ref="J39:K39"/>
    <mergeCell ref="W39:Y39"/>
    <mergeCell ref="A2:C3"/>
    <mergeCell ref="L2:L3"/>
    <mergeCell ref="M2:M3"/>
    <mergeCell ref="N2:N3"/>
    <mergeCell ref="W2:W3"/>
    <mergeCell ref="A69:B69"/>
    <mergeCell ref="C69:E69"/>
    <mergeCell ref="E54:H54"/>
    <mergeCell ref="E60:L60"/>
    <mergeCell ref="E63:L63"/>
    <mergeCell ref="A66:Y66"/>
    <mergeCell ref="A67:B67"/>
    <mergeCell ref="C67:Y67"/>
    <mergeCell ref="A68:B68"/>
    <mergeCell ref="C68:Y68"/>
    <mergeCell ref="A70:B70"/>
    <mergeCell ref="C70:E70"/>
    <mergeCell ref="W70:X70"/>
    <mergeCell ref="A71:B71"/>
    <mergeCell ref="C71:E71"/>
    <mergeCell ref="W71:X71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W90:X90"/>
    <mergeCell ref="C94:G94"/>
    <mergeCell ref="J94:K94"/>
    <mergeCell ref="W94:Y94"/>
    <mergeCell ref="C95:G95"/>
    <mergeCell ref="J95:K95"/>
    <mergeCell ref="W95:Y95"/>
  </mergeCells>
  <conditionalFormatting sqref="X69 X78 X73:X74 X82:X84 X86:X97 X58:X64 X55:X56 X37:X39 X44:X45 X47:X49 X51:X53 X4:X34">
    <cfRule type="cellIs" dxfId="2499" priority="223" stopIfTrue="1" operator="greaterThanOrEqual">
      <formula>0</formula>
    </cfRule>
    <cfRule type="cellIs" dxfId="2498" priority="224" stopIfTrue="1" operator="lessThan">
      <formula>0</formula>
    </cfRule>
  </conditionalFormatting>
  <conditionalFormatting sqref="W4:W34">
    <cfRule type="cellIs" dxfId="2497" priority="221" stopIfTrue="1" operator="greaterThanOrEqual">
      <formula>0</formula>
    </cfRule>
    <cfRule type="cellIs" dxfId="2496" priority="222" stopIfTrue="1" operator="lessThan">
      <formula>0</formula>
    </cfRule>
  </conditionalFormatting>
  <conditionalFormatting sqref="X35:X36">
    <cfRule type="cellIs" dxfId="2495" priority="219" stopIfTrue="1" operator="greaterThanOrEqual">
      <formula>0</formula>
    </cfRule>
    <cfRule type="cellIs" dxfId="2494" priority="220" stopIfTrue="1" operator="lessThan">
      <formula>0</formula>
    </cfRule>
  </conditionalFormatting>
  <conditionalFormatting sqref="D12:I34 A4:C34 D6:K9 D12:K12 D4:I6 T6:T35 J4:X34 D5:E7">
    <cfRule type="expression" dxfId="2493" priority="217" stopIfTrue="1">
      <formula>($C4="Sø")</formula>
    </cfRule>
    <cfRule type="expression" dxfId="2492" priority="218" stopIfTrue="1">
      <formula>($C4="Lø")</formula>
    </cfRule>
  </conditionalFormatting>
  <conditionalFormatting sqref="A4:C34">
    <cfRule type="expression" dxfId="2491" priority="215" stopIfTrue="1">
      <formula>($C4="Sø")</formula>
    </cfRule>
    <cfRule type="expression" dxfId="2490" priority="216" stopIfTrue="1">
      <formula>($C4="Lø")</formula>
    </cfRule>
  </conditionalFormatting>
  <conditionalFormatting sqref="A4:C34">
    <cfRule type="expression" dxfId="2489" priority="213" stopIfTrue="1">
      <formula>($B4="Sø")</formula>
    </cfRule>
    <cfRule type="expression" dxfId="2488" priority="214" stopIfTrue="1">
      <formula>($B4="Lø")</formula>
    </cfRule>
  </conditionalFormatting>
  <conditionalFormatting sqref="D7:I11">
    <cfRule type="expression" dxfId="2487" priority="211" stopIfTrue="1">
      <formula>($C7="Sø")</formula>
    </cfRule>
    <cfRule type="expression" dxfId="2486" priority="212" stopIfTrue="1">
      <formula>($C7="Lø")</formula>
    </cfRule>
  </conditionalFormatting>
  <conditionalFormatting sqref="J7:K7">
    <cfRule type="expression" dxfId="2485" priority="209" stopIfTrue="1">
      <formula>($C7="Sø")</formula>
    </cfRule>
    <cfRule type="expression" dxfId="2484" priority="210" stopIfTrue="1">
      <formula>($C7="Lø")</formula>
    </cfRule>
  </conditionalFormatting>
  <conditionalFormatting sqref="D6:E6">
    <cfRule type="expression" dxfId="2483" priority="207" stopIfTrue="1">
      <formula>($C6="Sø")</formula>
    </cfRule>
    <cfRule type="expression" dxfId="2482" priority="208" stopIfTrue="1">
      <formula>($C6="Lø")</formula>
    </cfRule>
  </conditionalFormatting>
  <conditionalFormatting sqref="M4:M34">
    <cfRule type="containsText" dxfId="2481" priority="206" operator="containsText" text="¨">
      <formula>NOT(ISERROR(SEARCH("¨",M4)))</formula>
    </cfRule>
  </conditionalFormatting>
  <conditionalFormatting sqref="D10:K10">
    <cfRule type="expression" dxfId="2480" priority="204" stopIfTrue="1">
      <formula>($C10="Sø")</formula>
    </cfRule>
    <cfRule type="expression" dxfId="2479" priority="205" stopIfTrue="1">
      <formula>($C10="Lø")</formula>
    </cfRule>
  </conditionalFormatting>
  <conditionalFormatting sqref="D10:E10">
    <cfRule type="expression" dxfId="2478" priority="202" stopIfTrue="1">
      <formula>($C10="Sø")</formula>
    </cfRule>
    <cfRule type="expression" dxfId="2477" priority="203" stopIfTrue="1">
      <formula>($C10="Lø")</formula>
    </cfRule>
  </conditionalFormatting>
  <conditionalFormatting sqref="D10:K10">
    <cfRule type="expression" dxfId="2476" priority="200" stopIfTrue="1">
      <formula>($C10="Sø")</formula>
    </cfRule>
    <cfRule type="expression" dxfId="2475" priority="201" stopIfTrue="1">
      <formula>($C10="Lø")</formula>
    </cfRule>
  </conditionalFormatting>
  <conditionalFormatting sqref="D10:E10">
    <cfRule type="expression" dxfId="2474" priority="198" stopIfTrue="1">
      <formula>($C10="Sø")</formula>
    </cfRule>
    <cfRule type="expression" dxfId="2473" priority="199" stopIfTrue="1">
      <formula>($C10="Lø")</formula>
    </cfRule>
  </conditionalFormatting>
  <conditionalFormatting sqref="D12:I12">
    <cfRule type="expression" dxfId="2472" priority="196" stopIfTrue="1">
      <formula>($C12="Sø")</formula>
    </cfRule>
    <cfRule type="expression" dxfId="2471" priority="197" stopIfTrue="1">
      <formula>($C12="Lø")</formula>
    </cfRule>
  </conditionalFormatting>
  <conditionalFormatting sqref="D12:K12">
    <cfRule type="expression" dxfId="2470" priority="194" stopIfTrue="1">
      <formula>($C12="Sø")</formula>
    </cfRule>
    <cfRule type="expression" dxfId="2469" priority="195" stopIfTrue="1">
      <formula>($C12="Lø")</formula>
    </cfRule>
  </conditionalFormatting>
  <conditionalFormatting sqref="D12:E12">
    <cfRule type="expression" dxfId="2468" priority="192" stopIfTrue="1">
      <formula>($C12="Sø")</formula>
    </cfRule>
    <cfRule type="expression" dxfId="2467" priority="193" stopIfTrue="1">
      <formula>($C12="Lø")</formula>
    </cfRule>
  </conditionalFormatting>
  <conditionalFormatting sqref="D12:K12">
    <cfRule type="expression" dxfId="2466" priority="190" stopIfTrue="1">
      <formula>($C12="Sø")</formula>
    </cfRule>
    <cfRule type="expression" dxfId="2465" priority="191" stopIfTrue="1">
      <formula>($C12="Lø")</formula>
    </cfRule>
  </conditionalFormatting>
  <conditionalFormatting sqref="D12:E12">
    <cfRule type="expression" dxfId="2464" priority="188" stopIfTrue="1">
      <formula>($C12="Sø")</formula>
    </cfRule>
    <cfRule type="expression" dxfId="2463" priority="189" stopIfTrue="1">
      <formula>($C12="Lø")</formula>
    </cfRule>
  </conditionalFormatting>
  <conditionalFormatting sqref="J6:K6">
    <cfRule type="expression" dxfId="2462" priority="186" stopIfTrue="1">
      <formula>($C6="Sø")</formula>
    </cfRule>
    <cfRule type="expression" dxfId="2461" priority="187" stopIfTrue="1">
      <formula>($C6="Lø")</formula>
    </cfRule>
  </conditionalFormatting>
  <conditionalFormatting sqref="D6:I6">
    <cfRule type="expression" dxfId="2460" priority="184" stopIfTrue="1">
      <formula>($C6="Sø")</formula>
    </cfRule>
    <cfRule type="expression" dxfId="2459" priority="185" stopIfTrue="1">
      <formula>($C6="Lø")</formula>
    </cfRule>
  </conditionalFormatting>
  <conditionalFormatting sqref="J6:K6">
    <cfRule type="expression" dxfId="2458" priority="182" stopIfTrue="1">
      <formula>($C6="Sø")</formula>
    </cfRule>
    <cfRule type="expression" dxfId="2457" priority="183" stopIfTrue="1">
      <formula>($C6="Lø")</formula>
    </cfRule>
  </conditionalFormatting>
  <conditionalFormatting sqref="D6:I6">
    <cfRule type="expression" dxfId="2456" priority="180" stopIfTrue="1">
      <formula>($C6="Sø")</formula>
    </cfRule>
    <cfRule type="expression" dxfId="2455" priority="181" stopIfTrue="1">
      <formula>($C6="Lø")</formula>
    </cfRule>
  </conditionalFormatting>
  <conditionalFormatting sqref="D6:K6">
    <cfRule type="expression" dxfId="2454" priority="178" stopIfTrue="1">
      <formula>($C6="Sø")</formula>
    </cfRule>
    <cfRule type="expression" dxfId="2453" priority="179" stopIfTrue="1">
      <formula>($C6="Lø")</formula>
    </cfRule>
  </conditionalFormatting>
  <conditionalFormatting sqref="D6:E6">
    <cfRule type="expression" dxfId="2452" priority="176" stopIfTrue="1">
      <formula>($C6="Sø")</formula>
    </cfRule>
    <cfRule type="expression" dxfId="2451" priority="177" stopIfTrue="1">
      <formula>($C6="Lø")</formula>
    </cfRule>
  </conditionalFormatting>
  <conditionalFormatting sqref="D6:K6">
    <cfRule type="expression" dxfId="2450" priority="174" stopIfTrue="1">
      <formula>($C6="Sø")</formula>
    </cfRule>
    <cfRule type="expression" dxfId="2449" priority="175" stopIfTrue="1">
      <formula>($C6="Lø")</formula>
    </cfRule>
  </conditionalFormatting>
  <conditionalFormatting sqref="D6:E6">
    <cfRule type="expression" dxfId="2448" priority="172" stopIfTrue="1">
      <formula>($C6="Sø")</formula>
    </cfRule>
    <cfRule type="expression" dxfId="2447" priority="173" stopIfTrue="1">
      <formula>($C6="Lø")</formula>
    </cfRule>
  </conditionalFormatting>
  <conditionalFormatting sqref="J7:K7">
    <cfRule type="expression" dxfId="2446" priority="170" stopIfTrue="1">
      <formula>($C7="Sø")</formula>
    </cfRule>
    <cfRule type="expression" dxfId="2445" priority="171" stopIfTrue="1">
      <formula>($C7="Lø")</formula>
    </cfRule>
  </conditionalFormatting>
  <conditionalFormatting sqref="D7:I7">
    <cfRule type="expression" dxfId="2444" priority="168" stopIfTrue="1">
      <formula>($C7="Sø")</formula>
    </cfRule>
    <cfRule type="expression" dxfId="2443" priority="169" stopIfTrue="1">
      <formula>($C7="Lø")</formula>
    </cfRule>
  </conditionalFormatting>
  <conditionalFormatting sqref="J7:K7">
    <cfRule type="expression" dxfId="2442" priority="166" stopIfTrue="1">
      <formula>($C7="Sø")</formula>
    </cfRule>
    <cfRule type="expression" dxfId="2441" priority="167" stopIfTrue="1">
      <formula>($C7="Lø")</formula>
    </cfRule>
  </conditionalFormatting>
  <conditionalFormatting sqref="D7:I7">
    <cfRule type="expression" dxfId="2440" priority="164" stopIfTrue="1">
      <formula>($C7="Sø")</formula>
    </cfRule>
    <cfRule type="expression" dxfId="2439" priority="165" stopIfTrue="1">
      <formula>($C7="Lø")</formula>
    </cfRule>
  </conditionalFormatting>
  <conditionalFormatting sqref="D7:K7">
    <cfRule type="expression" dxfId="2438" priority="162" stopIfTrue="1">
      <formula>($C7="Sø")</formula>
    </cfRule>
    <cfRule type="expression" dxfId="2437" priority="163" stopIfTrue="1">
      <formula>($C7="Lø")</formula>
    </cfRule>
  </conditionalFormatting>
  <conditionalFormatting sqref="D7:E7">
    <cfRule type="expression" dxfId="2436" priority="160" stopIfTrue="1">
      <formula>($C7="Sø")</formula>
    </cfRule>
    <cfRule type="expression" dxfId="2435" priority="161" stopIfTrue="1">
      <formula>($C7="Lø")</formula>
    </cfRule>
  </conditionalFormatting>
  <conditionalFormatting sqref="D7:K7">
    <cfRule type="expression" dxfId="2434" priority="158" stopIfTrue="1">
      <formula>($C7="Sø")</formula>
    </cfRule>
    <cfRule type="expression" dxfId="2433" priority="159" stopIfTrue="1">
      <formula>($C7="Lø")</formula>
    </cfRule>
  </conditionalFormatting>
  <conditionalFormatting sqref="D7:E7">
    <cfRule type="expression" dxfId="2432" priority="156" stopIfTrue="1">
      <formula>($C7="Sø")</formula>
    </cfRule>
    <cfRule type="expression" dxfId="2431" priority="157" stopIfTrue="1">
      <formula>($C7="Lø")</formula>
    </cfRule>
  </conditionalFormatting>
  <conditionalFormatting sqref="J5:K5">
    <cfRule type="expression" dxfId="2430" priority="154" stopIfTrue="1">
      <formula>($C5="Sø")</formula>
    </cfRule>
    <cfRule type="expression" dxfId="2429" priority="155" stopIfTrue="1">
      <formula>($C5="Lø")</formula>
    </cfRule>
  </conditionalFormatting>
  <conditionalFormatting sqref="D5:I5">
    <cfRule type="expression" dxfId="2428" priority="152" stopIfTrue="1">
      <formula>($C5="Sø")</formula>
    </cfRule>
    <cfRule type="expression" dxfId="2427" priority="153" stopIfTrue="1">
      <formula>($C5="Lø")</formula>
    </cfRule>
  </conditionalFormatting>
  <conditionalFormatting sqref="J5:K5">
    <cfRule type="expression" dxfId="2426" priority="150" stopIfTrue="1">
      <formula>($C5="Sø")</formula>
    </cfRule>
    <cfRule type="expression" dxfId="2425" priority="151" stopIfTrue="1">
      <formula>($C5="Lø")</formula>
    </cfRule>
  </conditionalFormatting>
  <conditionalFormatting sqref="D5:I5">
    <cfRule type="expression" dxfId="2424" priority="148" stopIfTrue="1">
      <formula>($C5="Sø")</formula>
    </cfRule>
    <cfRule type="expression" dxfId="2423" priority="149" stopIfTrue="1">
      <formula>($C5="Lø")</formula>
    </cfRule>
  </conditionalFormatting>
  <conditionalFormatting sqref="D5:K5">
    <cfRule type="expression" dxfId="2422" priority="146" stopIfTrue="1">
      <formula>($C5="Sø")</formula>
    </cfRule>
    <cfRule type="expression" dxfId="2421" priority="147" stopIfTrue="1">
      <formula>($C5="Lø")</formula>
    </cfRule>
  </conditionalFormatting>
  <conditionalFormatting sqref="D5:E5">
    <cfRule type="expression" dxfId="2420" priority="144" stopIfTrue="1">
      <formula>($C5="Sø")</formula>
    </cfRule>
    <cfRule type="expression" dxfId="2419" priority="145" stopIfTrue="1">
      <formula>($C5="Lø")</formula>
    </cfRule>
  </conditionalFormatting>
  <conditionalFormatting sqref="D5:K5">
    <cfRule type="expression" dxfId="2418" priority="142" stopIfTrue="1">
      <formula>($C5="Sø")</formula>
    </cfRule>
    <cfRule type="expression" dxfId="2417" priority="143" stopIfTrue="1">
      <formula>($C5="Lø")</formula>
    </cfRule>
  </conditionalFormatting>
  <conditionalFormatting sqref="D5:E5">
    <cfRule type="expression" dxfId="2416" priority="140" stopIfTrue="1">
      <formula>($C5="Sø")</formula>
    </cfRule>
    <cfRule type="expression" dxfId="2415" priority="141" stopIfTrue="1">
      <formula>($C5="Lø")</formula>
    </cfRule>
  </conditionalFormatting>
  <conditionalFormatting sqref="J4:K4">
    <cfRule type="expression" dxfId="2414" priority="138" stopIfTrue="1">
      <formula>($C4="Sø")</formula>
    </cfRule>
    <cfRule type="expression" dxfId="2413" priority="139" stopIfTrue="1">
      <formula>($C4="Lø")</formula>
    </cfRule>
  </conditionalFormatting>
  <conditionalFormatting sqref="D4:I4 D5:E7">
    <cfRule type="expression" dxfId="2412" priority="136" stopIfTrue="1">
      <formula>($C4="Sø")</formula>
    </cfRule>
    <cfRule type="expression" dxfId="2411" priority="137" stopIfTrue="1">
      <formula>($C4="Lø")</formula>
    </cfRule>
  </conditionalFormatting>
  <conditionalFormatting sqref="J4:K4">
    <cfRule type="expression" dxfId="2410" priority="134" stopIfTrue="1">
      <formula>($C4="Sø")</formula>
    </cfRule>
    <cfRule type="expression" dxfId="2409" priority="135" stopIfTrue="1">
      <formula>($C4="Lø")</formula>
    </cfRule>
  </conditionalFormatting>
  <conditionalFormatting sqref="D4:I4 D5:E7">
    <cfRule type="expression" dxfId="2408" priority="132" stopIfTrue="1">
      <formula>($C4="Sø")</formula>
    </cfRule>
    <cfRule type="expression" dxfId="2407" priority="133" stopIfTrue="1">
      <formula>($C4="Lø")</formula>
    </cfRule>
  </conditionalFormatting>
  <conditionalFormatting sqref="D4:K4 D5:E7">
    <cfRule type="expression" dxfId="2406" priority="130" stopIfTrue="1">
      <formula>($C4="Sø")</formula>
    </cfRule>
    <cfRule type="expression" dxfId="2405" priority="131" stopIfTrue="1">
      <formula>($C4="Lø")</formula>
    </cfRule>
  </conditionalFormatting>
  <conditionalFormatting sqref="D4:E7">
    <cfRule type="expression" dxfId="2404" priority="128" stopIfTrue="1">
      <formula>($C4="Sø")</formula>
    </cfRule>
    <cfRule type="expression" dxfId="2403" priority="129" stopIfTrue="1">
      <formula>($C4="Lø")</formula>
    </cfRule>
  </conditionalFormatting>
  <conditionalFormatting sqref="D4:K4 D5:E7">
    <cfRule type="expression" dxfId="2402" priority="126" stopIfTrue="1">
      <formula>($C4="Sø")</formula>
    </cfRule>
    <cfRule type="expression" dxfId="2401" priority="127" stopIfTrue="1">
      <formula>($C4="Lø")</formula>
    </cfRule>
  </conditionalFormatting>
  <conditionalFormatting sqref="D4:E7">
    <cfRule type="expression" dxfId="2400" priority="124" stopIfTrue="1">
      <formula>($C4="Sø")</formula>
    </cfRule>
    <cfRule type="expression" dxfId="2399" priority="125" stopIfTrue="1">
      <formula>($C4="Lø")</formula>
    </cfRule>
  </conditionalFormatting>
  <conditionalFormatting sqref="H4:K4">
    <cfRule type="expression" dxfId="2398" priority="122" stopIfTrue="1">
      <formula>($C4="Sø")</formula>
    </cfRule>
    <cfRule type="expression" dxfId="2397" priority="123" stopIfTrue="1">
      <formula>($C4="Lø")</formula>
    </cfRule>
  </conditionalFormatting>
  <conditionalFormatting sqref="H4:K4">
    <cfRule type="expression" dxfId="2396" priority="120" stopIfTrue="1">
      <formula>($C4="Sø")</formula>
    </cfRule>
    <cfRule type="expression" dxfId="2395" priority="121" stopIfTrue="1">
      <formula>($C4="Lø")</formula>
    </cfRule>
  </conditionalFormatting>
  <conditionalFormatting sqref="H4:K4">
    <cfRule type="expression" dxfId="2394" priority="118" stopIfTrue="1">
      <formula>($C4="Sø")</formula>
    </cfRule>
    <cfRule type="expression" dxfId="2393" priority="119" stopIfTrue="1">
      <formula>($C4="Lø")</formula>
    </cfRule>
  </conditionalFormatting>
  <conditionalFormatting sqref="H4:K4">
    <cfRule type="expression" dxfId="2392" priority="116" stopIfTrue="1">
      <formula>($C4="Sø")</formula>
    </cfRule>
    <cfRule type="expression" dxfId="2391" priority="117" stopIfTrue="1">
      <formula>($C4="Lø")</formula>
    </cfRule>
  </conditionalFormatting>
  <conditionalFormatting sqref="D32:M32">
    <cfRule type="expression" dxfId="2390" priority="114" stopIfTrue="1">
      <formula>($C32="Sø")</formula>
    </cfRule>
    <cfRule type="expression" dxfId="2389" priority="115" stopIfTrue="1">
      <formula>($C32="Lø")</formula>
    </cfRule>
  </conditionalFormatting>
  <conditionalFormatting sqref="D32:K32">
    <cfRule type="expression" dxfId="2388" priority="111" stopIfTrue="1">
      <formula>($C32="Sø")</formula>
    </cfRule>
    <cfRule type="expression" dxfId="2387" priority="112" stopIfTrue="1">
      <formula>($C32="Lø")</formula>
    </cfRule>
  </conditionalFormatting>
  <conditionalFormatting sqref="D32:K32">
    <cfRule type="expression" dxfId="2386" priority="109" stopIfTrue="1">
      <formula>($C32="Sø")</formula>
    </cfRule>
    <cfRule type="expression" dxfId="2385" priority="110" stopIfTrue="1">
      <formula>($C32="Lø")</formula>
    </cfRule>
  </conditionalFormatting>
  <conditionalFormatting sqref="D32:K32">
    <cfRule type="expression" dxfId="2384" priority="107" stopIfTrue="1">
      <formula>($C32="Sø")</formula>
    </cfRule>
    <cfRule type="expression" dxfId="2383" priority="108" stopIfTrue="1">
      <formula>($C32="Lø")</formula>
    </cfRule>
  </conditionalFormatting>
  <conditionalFormatting sqref="D32:K32">
    <cfRule type="expression" dxfId="2382" priority="105" stopIfTrue="1">
      <formula>($C32="Sø")</formula>
    </cfRule>
    <cfRule type="expression" dxfId="2381" priority="106" stopIfTrue="1">
      <formula>($C32="Lø")</formula>
    </cfRule>
  </conditionalFormatting>
  <conditionalFormatting sqref="D32:E32">
    <cfRule type="expression" dxfId="2380" priority="103" stopIfTrue="1">
      <formula>($C32="Sø")</formula>
    </cfRule>
    <cfRule type="expression" dxfId="2379" priority="104" stopIfTrue="1">
      <formula>($C32="Lø")</formula>
    </cfRule>
  </conditionalFormatting>
  <conditionalFormatting sqref="H32:I32">
    <cfRule type="expression" dxfId="2378" priority="101" stopIfTrue="1">
      <formula>($C32="Sø")</formula>
    </cfRule>
    <cfRule type="expression" dxfId="2377" priority="102" stopIfTrue="1">
      <formula>($C32="Lø")</formula>
    </cfRule>
  </conditionalFormatting>
  <conditionalFormatting sqref="J32:K32">
    <cfRule type="expression" dxfId="2376" priority="99" stopIfTrue="1">
      <formula>($C32="Sø")</formula>
    </cfRule>
    <cfRule type="expression" dxfId="2375" priority="100" stopIfTrue="1">
      <formula>($C32="Lø")</formula>
    </cfRule>
  </conditionalFormatting>
  <conditionalFormatting sqref="D32:K32">
    <cfRule type="expression" dxfId="2374" priority="97" stopIfTrue="1">
      <formula>($C32="Sø")</formula>
    </cfRule>
    <cfRule type="expression" dxfId="2373" priority="98" stopIfTrue="1">
      <formula>($C32="Lø")</formula>
    </cfRule>
  </conditionalFormatting>
  <conditionalFormatting sqref="J6:K6">
    <cfRule type="expression" dxfId="2372" priority="95" stopIfTrue="1">
      <formula>($C6="Sø")</formula>
    </cfRule>
    <cfRule type="expression" dxfId="2371" priority="96" stopIfTrue="1">
      <formula>($C6="Lø")</formula>
    </cfRule>
  </conditionalFormatting>
  <conditionalFormatting sqref="D6:I6">
    <cfRule type="expression" dxfId="2370" priority="93" stopIfTrue="1">
      <formula>($C6="Sø")</formula>
    </cfRule>
    <cfRule type="expression" dxfId="2369" priority="94" stopIfTrue="1">
      <formula>($C6="Lø")</formula>
    </cfRule>
  </conditionalFormatting>
  <conditionalFormatting sqref="J6:K6">
    <cfRule type="expression" dxfId="2368" priority="91" stopIfTrue="1">
      <formula>($C6="Sø")</formula>
    </cfRule>
    <cfRule type="expression" dxfId="2367" priority="92" stopIfTrue="1">
      <formula>($C6="Lø")</formula>
    </cfRule>
  </conditionalFormatting>
  <conditionalFormatting sqref="D6:I6">
    <cfRule type="expression" dxfId="2366" priority="89" stopIfTrue="1">
      <formula>($C6="Sø")</formula>
    </cfRule>
    <cfRule type="expression" dxfId="2365" priority="90" stopIfTrue="1">
      <formula>($C6="Lø")</formula>
    </cfRule>
  </conditionalFormatting>
  <conditionalFormatting sqref="D6:K6">
    <cfRule type="expression" dxfId="2364" priority="87" stopIfTrue="1">
      <formula>($C6="Sø")</formula>
    </cfRule>
    <cfRule type="expression" dxfId="2363" priority="88" stopIfTrue="1">
      <formula>($C6="Lø")</formula>
    </cfRule>
  </conditionalFormatting>
  <conditionalFormatting sqref="D6:E6">
    <cfRule type="expression" dxfId="2362" priority="85" stopIfTrue="1">
      <formula>($C6="Sø")</formula>
    </cfRule>
    <cfRule type="expression" dxfId="2361" priority="86" stopIfTrue="1">
      <formula>($C6="Lø")</formula>
    </cfRule>
  </conditionalFormatting>
  <conditionalFormatting sqref="D6:K6">
    <cfRule type="expression" dxfId="2360" priority="83" stopIfTrue="1">
      <formula>($C6="Sø")</formula>
    </cfRule>
    <cfRule type="expression" dxfId="2359" priority="84" stopIfTrue="1">
      <formula>($C6="Lø")</formula>
    </cfRule>
  </conditionalFormatting>
  <conditionalFormatting sqref="D6:E6">
    <cfRule type="expression" dxfId="2358" priority="81" stopIfTrue="1">
      <formula>($C6="Sø")</formula>
    </cfRule>
    <cfRule type="expression" dxfId="2357" priority="82" stopIfTrue="1">
      <formula>($C6="Lø")</formula>
    </cfRule>
  </conditionalFormatting>
  <conditionalFormatting sqref="J7:K7">
    <cfRule type="expression" dxfId="2356" priority="79" stopIfTrue="1">
      <formula>($C7="Sø")</formula>
    </cfRule>
    <cfRule type="expression" dxfId="2355" priority="80" stopIfTrue="1">
      <formula>($C7="Lø")</formula>
    </cfRule>
  </conditionalFormatting>
  <conditionalFormatting sqref="D7:I7">
    <cfRule type="expression" dxfId="2354" priority="77" stopIfTrue="1">
      <formula>($C7="Sø")</formula>
    </cfRule>
    <cfRule type="expression" dxfId="2353" priority="78" stopIfTrue="1">
      <formula>($C7="Lø")</formula>
    </cfRule>
  </conditionalFormatting>
  <conditionalFormatting sqref="J7:K7">
    <cfRule type="expression" dxfId="2352" priority="75" stopIfTrue="1">
      <formula>($C7="Sø")</formula>
    </cfRule>
    <cfRule type="expression" dxfId="2351" priority="76" stopIfTrue="1">
      <formula>($C7="Lø")</formula>
    </cfRule>
  </conditionalFormatting>
  <conditionalFormatting sqref="D7:I7">
    <cfRule type="expression" dxfId="2350" priority="73" stopIfTrue="1">
      <formula>($C7="Sø")</formula>
    </cfRule>
    <cfRule type="expression" dxfId="2349" priority="74" stopIfTrue="1">
      <formula>($C7="Lø")</formula>
    </cfRule>
  </conditionalFormatting>
  <conditionalFormatting sqref="D7:K7">
    <cfRule type="expression" dxfId="2348" priority="71" stopIfTrue="1">
      <formula>($C7="Sø")</formula>
    </cfRule>
    <cfRule type="expression" dxfId="2347" priority="72" stopIfTrue="1">
      <formula>($C7="Lø")</formula>
    </cfRule>
  </conditionalFormatting>
  <conditionalFormatting sqref="D7:E7">
    <cfRule type="expression" dxfId="2346" priority="69" stopIfTrue="1">
      <formula>($C7="Sø")</formula>
    </cfRule>
    <cfRule type="expression" dxfId="2345" priority="70" stopIfTrue="1">
      <formula>($C7="Lø")</formula>
    </cfRule>
  </conditionalFormatting>
  <conditionalFormatting sqref="D7:K7">
    <cfRule type="expression" dxfId="2344" priority="67" stopIfTrue="1">
      <formula>($C7="Sø")</formula>
    </cfRule>
    <cfRule type="expression" dxfId="2343" priority="68" stopIfTrue="1">
      <formula>($C7="Lø")</formula>
    </cfRule>
  </conditionalFormatting>
  <conditionalFormatting sqref="D7:E7">
    <cfRule type="expression" dxfId="2342" priority="65" stopIfTrue="1">
      <formula>($C7="Sø")</formula>
    </cfRule>
    <cfRule type="expression" dxfId="2341" priority="66" stopIfTrue="1">
      <formula>($C7="Lø")</formula>
    </cfRule>
  </conditionalFormatting>
  <conditionalFormatting sqref="J8:K8">
    <cfRule type="expression" dxfId="2340" priority="63" stopIfTrue="1">
      <formula>($C8="Sø")</formula>
    </cfRule>
    <cfRule type="expression" dxfId="2339" priority="64" stopIfTrue="1">
      <formula>($C8="Lø")</formula>
    </cfRule>
  </conditionalFormatting>
  <conditionalFormatting sqref="D8:I8">
    <cfRule type="expression" dxfId="2338" priority="61" stopIfTrue="1">
      <formula>($C8="Sø")</formula>
    </cfRule>
    <cfRule type="expression" dxfId="2337" priority="62" stopIfTrue="1">
      <formula>($C8="Lø")</formula>
    </cfRule>
  </conditionalFormatting>
  <conditionalFormatting sqref="J8:K8">
    <cfRule type="expression" dxfId="2336" priority="59" stopIfTrue="1">
      <formula>($C8="Sø")</formula>
    </cfRule>
    <cfRule type="expression" dxfId="2335" priority="60" stopIfTrue="1">
      <formula>($C8="Lø")</formula>
    </cfRule>
  </conditionalFormatting>
  <conditionalFormatting sqref="D8:I8">
    <cfRule type="expression" dxfId="2334" priority="57" stopIfTrue="1">
      <formula>($C8="Sø")</formula>
    </cfRule>
    <cfRule type="expression" dxfId="2333" priority="58" stopIfTrue="1">
      <formula>($C8="Lø")</formula>
    </cfRule>
  </conditionalFormatting>
  <conditionalFormatting sqref="D8:K8">
    <cfRule type="expression" dxfId="2332" priority="55" stopIfTrue="1">
      <formula>($C8="Sø")</formula>
    </cfRule>
    <cfRule type="expression" dxfId="2331" priority="56" stopIfTrue="1">
      <formula>($C8="Lø")</formula>
    </cfRule>
  </conditionalFormatting>
  <conditionalFormatting sqref="D8:E8">
    <cfRule type="expression" dxfId="2330" priority="53" stopIfTrue="1">
      <formula>($C8="Sø")</formula>
    </cfRule>
    <cfRule type="expression" dxfId="2329" priority="54" stopIfTrue="1">
      <formula>($C8="Lø")</formula>
    </cfRule>
  </conditionalFormatting>
  <conditionalFormatting sqref="D8:K8">
    <cfRule type="expression" dxfId="2328" priority="51" stopIfTrue="1">
      <formula>($C8="Sø")</formula>
    </cfRule>
    <cfRule type="expression" dxfId="2327" priority="52" stopIfTrue="1">
      <formula>($C8="Lø")</formula>
    </cfRule>
  </conditionalFormatting>
  <conditionalFormatting sqref="D8:E8">
    <cfRule type="expression" dxfId="2326" priority="49" stopIfTrue="1">
      <formula>($C8="Sø")</formula>
    </cfRule>
    <cfRule type="expression" dxfId="2325" priority="50" stopIfTrue="1">
      <formula>($C8="Lø")</formula>
    </cfRule>
  </conditionalFormatting>
  <conditionalFormatting sqref="J9:K9">
    <cfRule type="expression" dxfId="2324" priority="47" stopIfTrue="1">
      <formula>($C9="Sø")</formula>
    </cfRule>
    <cfRule type="expression" dxfId="2323" priority="48" stopIfTrue="1">
      <formula>($C9="Lø")</formula>
    </cfRule>
  </conditionalFormatting>
  <conditionalFormatting sqref="D9:I9">
    <cfRule type="expression" dxfId="2322" priority="45" stopIfTrue="1">
      <formula>($C9="Sø")</formula>
    </cfRule>
    <cfRule type="expression" dxfId="2321" priority="46" stopIfTrue="1">
      <formula>($C9="Lø")</formula>
    </cfRule>
  </conditionalFormatting>
  <conditionalFormatting sqref="J9:K9">
    <cfRule type="expression" dxfId="2320" priority="43" stopIfTrue="1">
      <formula>($C9="Sø")</formula>
    </cfRule>
    <cfRule type="expression" dxfId="2319" priority="44" stopIfTrue="1">
      <formula>($C9="Lø")</formula>
    </cfRule>
  </conditionalFormatting>
  <conditionalFormatting sqref="D9:I9">
    <cfRule type="expression" dxfId="2318" priority="41" stopIfTrue="1">
      <formula>($C9="Sø")</formula>
    </cfRule>
    <cfRule type="expression" dxfId="2317" priority="42" stopIfTrue="1">
      <formula>($C9="Lø")</formula>
    </cfRule>
  </conditionalFormatting>
  <conditionalFormatting sqref="D9:K9">
    <cfRule type="expression" dxfId="2316" priority="39" stopIfTrue="1">
      <formula>($C9="Sø")</formula>
    </cfRule>
    <cfRule type="expression" dxfId="2315" priority="40" stopIfTrue="1">
      <formula>($C9="Lø")</formula>
    </cfRule>
  </conditionalFormatting>
  <conditionalFormatting sqref="D9:E9">
    <cfRule type="expression" dxfId="2314" priority="37" stopIfTrue="1">
      <formula>($C9="Sø")</formula>
    </cfRule>
    <cfRule type="expression" dxfId="2313" priority="38" stopIfTrue="1">
      <formula>($C9="Lø")</formula>
    </cfRule>
  </conditionalFormatting>
  <conditionalFormatting sqref="D9:K9">
    <cfRule type="expression" dxfId="2312" priority="35" stopIfTrue="1">
      <formula>($C9="Sø")</formula>
    </cfRule>
    <cfRule type="expression" dxfId="2311" priority="36" stopIfTrue="1">
      <formula>($C9="Lø")</formula>
    </cfRule>
  </conditionalFormatting>
  <conditionalFormatting sqref="D9:E9">
    <cfRule type="expression" dxfId="2310" priority="33" stopIfTrue="1">
      <formula>($C9="Sø")</formula>
    </cfRule>
    <cfRule type="expression" dxfId="2309" priority="34" stopIfTrue="1">
      <formula>($C9="Lø")</formula>
    </cfRule>
  </conditionalFormatting>
  <conditionalFormatting sqref="J12:K12">
    <cfRule type="expression" dxfId="2308" priority="31" stopIfTrue="1">
      <formula>($C12="Sø")</formula>
    </cfRule>
    <cfRule type="expression" dxfId="2307" priority="32" stopIfTrue="1">
      <formula>($C12="Lø")</formula>
    </cfRule>
  </conditionalFormatting>
  <conditionalFormatting sqref="D12:I12">
    <cfRule type="expression" dxfId="2306" priority="29" stopIfTrue="1">
      <formula>($C12="Sø")</formula>
    </cfRule>
    <cfRule type="expression" dxfId="2305" priority="30" stopIfTrue="1">
      <formula>($C12="Lø")</formula>
    </cfRule>
  </conditionalFormatting>
  <conditionalFormatting sqref="J12:K12">
    <cfRule type="expression" dxfId="2304" priority="27" stopIfTrue="1">
      <formula>($C12="Sø")</formula>
    </cfRule>
    <cfRule type="expression" dxfId="2303" priority="28" stopIfTrue="1">
      <formula>($C12="Lø")</formula>
    </cfRule>
  </conditionalFormatting>
  <conditionalFormatting sqref="D12:I12">
    <cfRule type="expression" dxfId="2302" priority="25" stopIfTrue="1">
      <formula>($C12="Sø")</formula>
    </cfRule>
    <cfRule type="expression" dxfId="2301" priority="26" stopIfTrue="1">
      <formula>($C12="Lø")</formula>
    </cfRule>
  </conditionalFormatting>
  <conditionalFormatting sqref="D12:K12">
    <cfRule type="expression" dxfId="2300" priority="23" stopIfTrue="1">
      <formula>($C12="Sø")</formula>
    </cfRule>
    <cfRule type="expression" dxfId="2299" priority="24" stopIfTrue="1">
      <formula>($C12="Lø")</formula>
    </cfRule>
  </conditionalFormatting>
  <conditionalFormatting sqref="D12:E12">
    <cfRule type="expression" dxfId="2298" priority="21" stopIfTrue="1">
      <formula>($C12="Sø")</formula>
    </cfRule>
    <cfRule type="expression" dxfId="2297" priority="22" stopIfTrue="1">
      <formula>($C12="Lø")</formula>
    </cfRule>
  </conditionalFormatting>
  <conditionalFormatting sqref="D12:K12">
    <cfRule type="expression" dxfId="2296" priority="19" stopIfTrue="1">
      <formula>($C12="Sø")</formula>
    </cfRule>
    <cfRule type="expression" dxfId="2295" priority="20" stopIfTrue="1">
      <formula>($C12="Lø")</formula>
    </cfRule>
  </conditionalFormatting>
  <conditionalFormatting sqref="D12:E12">
    <cfRule type="expression" dxfId="2294" priority="17" stopIfTrue="1">
      <formula>($C12="Sø")</formula>
    </cfRule>
    <cfRule type="expression" dxfId="2293" priority="18" stopIfTrue="1">
      <formula>($C12="Lø")</formula>
    </cfRule>
  </conditionalFormatting>
  <conditionalFormatting sqref="F5:G5">
    <cfRule type="expression" dxfId="2292" priority="15" stopIfTrue="1">
      <formula>($C5="Sø")</formula>
    </cfRule>
    <cfRule type="expression" dxfId="2291" priority="16" stopIfTrue="1">
      <formula>($C5="Lø")</formula>
    </cfRule>
  </conditionalFormatting>
  <conditionalFormatting sqref="F5:G5">
    <cfRule type="expression" dxfId="2290" priority="13" stopIfTrue="1">
      <formula>($C5="Sø")</formula>
    </cfRule>
    <cfRule type="expression" dxfId="2289" priority="14" stopIfTrue="1">
      <formula>($C5="Lø")</formula>
    </cfRule>
  </conditionalFormatting>
  <conditionalFormatting sqref="H5:I5">
    <cfRule type="expression" dxfId="2288" priority="11" stopIfTrue="1">
      <formula>($C5="Sø")</formula>
    </cfRule>
    <cfRule type="expression" dxfId="2287" priority="12" stopIfTrue="1">
      <formula>($C5="Lø")</formula>
    </cfRule>
  </conditionalFormatting>
  <conditionalFormatting sqref="H5:I5">
    <cfRule type="expression" dxfId="2286" priority="9" stopIfTrue="1">
      <formula>($C5="Sø")</formula>
    </cfRule>
    <cfRule type="expression" dxfId="2285" priority="10" stopIfTrue="1">
      <formula>($C5="Lø")</formula>
    </cfRule>
  </conditionalFormatting>
  <conditionalFormatting sqref="J5:K5">
    <cfRule type="expression" dxfId="2284" priority="7" stopIfTrue="1">
      <formula>($C5="Sø")</formula>
    </cfRule>
    <cfRule type="expression" dxfId="2283" priority="8" stopIfTrue="1">
      <formula>($C5="Lø")</formula>
    </cfRule>
  </conditionalFormatting>
  <conditionalFormatting sqref="J5:K5">
    <cfRule type="expression" dxfId="2282" priority="5" stopIfTrue="1">
      <formula>($C5="Sø")</formula>
    </cfRule>
    <cfRule type="expression" dxfId="2281" priority="6" stopIfTrue="1">
      <formula>($C5="Lø")</formula>
    </cfRule>
  </conditionalFormatting>
  <conditionalFormatting sqref="J5:K5">
    <cfRule type="expression" dxfId="2280" priority="3" stopIfTrue="1">
      <formula>($C5="Sø")</formula>
    </cfRule>
    <cfRule type="expression" dxfId="2279" priority="4" stopIfTrue="1">
      <formula>($C5="Lø")</formula>
    </cfRule>
  </conditionalFormatting>
  <conditionalFormatting sqref="J5:K5">
    <cfRule type="expression" dxfId="2278" priority="1" stopIfTrue="1">
      <formula>($C5="Sø")</formula>
    </cfRule>
    <cfRule type="expression" dxfId="2277" priority="2" stopIfTrue="1">
      <formula>($C5="Lø")</formula>
    </cfRule>
  </conditionalFormatting>
  <dataValidations count="8"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allowBlank="1" showInputMessage="1" showErrorMessage="1" promptTitle="Mødetid" prompt="Mødetid angives som et klokkeslet på formen tt:mm." sqref="D2:D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Sluttid" prompt="Sluttid angives som et klokkeslet på formen tt:mm." sqref="V2:V3 E2:T3"/>
    <dataValidation type="list" showInputMessage="1" showErrorMessage="1" sqref="M4:M34">
      <formula1>"¨,Ma,Ti,On,To,Fr"</formula1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4" sqref="D4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Jun</v>
      </c>
      <c r="B1" s="69">
        <f>YEAR($B$4)</f>
        <v>2012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DATE(Baggrundsoplysninger!B2,6,1)</f>
        <v>39599</v>
      </c>
      <c r="C4" s="6" t="str">
        <f>LOOKUP(WEEKDAY(B4,2),{1,2,3,4,5,6,7},{"Ma","Ti","On","To","Fr","Lø","Sø"})</f>
        <v>Fr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>IF(AND(D4,E4&lt;&gt;""),(E4-D4),"")</f>
        <v/>
      </c>
      <c r="P4" s="8" t="str">
        <f t="shared" ref="P4:P34" si="0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34" si="1">IF(SUM(O4:R4)&gt;0,(SUM(N4:R4)),"")</f>
        <v/>
      </c>
      <c r="T4" s="9" t="str">
        <f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34" si="2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0.25</v>
      </c>
      <c r="W4" s="10" t="str">
        <f t="shared" ref="W4:W34" si="3">IF(U4="","",(-V4+U4+0.0000001))</f>
        <v/>
      </c>
      <c r="X4" s="83">
        <f>IF(W4="",Maj!X35, Maj!X35+W4)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39600</v>
      </c>
      <c r="C5" s="6" t="str">
        <f>LOOKUP(WEEKDAY(B5,2),{1,2,3,4,5,6,7},{"Ma","Ti","On","To","Fr","Lø","Sø"})</f>
        <v>Lø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ref="O5:O34" si="4">IF(AND(D5,E5&lt;&gt;""),(E5-D5),"")</f>
        <v/>
      </c>
      <c r="P5" s="8" t="str">
        <f t="shared" si="0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1"/>
        <v/>
      </c>
      <c r="T5" s="9" t="str">
        <f t="shared" ref="T5:T35" si="5">IF(L5="","",IF(L5="Flexdag",0,IF(OR((L5="omsorgsdag-seniordag"),(L5="kursus"),(L5="ferie"),(L5="sygdom"),(L5="Barns 1. sygedag"),(L5="Barns 2. sygedag"),(L5="særlig feriedag"),(L5="helligdag")),V5)))</f>
        <v/>
      </c>
      <c r="U5" s="8" t="str">
        <f t="shared" si="2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</v>
      </c>
      <c r="W5" s="10" t="str">
        <f t="shared" si="3"/>
        <v/>
      </c>
      <c r="X5" s="83">
        <f t="shared" ref="X5:X34" si="6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7">B5+1</f>
        <v>39601</v>
      </c>
      <c r="C6" s="6" t="str">
        <f>LOOKUP(WEEKDAY(B6,2),{1,2,3,4,5,6,7},{"Ma","Ti","On","To","Fr","Lø","Sø"})</f>
        <v>Sø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4"/>
        <v/>
      </c>
      <c r="P6" s="8" t="str">
        <f t="shared" si="0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1"/>
        <v/>
      </c>
      <c r="T6" s="9" t="str">
        <f t="shared" si="5"/>
        <v/>
      </c>
      <c r="U6" s="8" t="str">
        <f t="shared" si="2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</v>
      </c>
      <c r="W6" s="10" t="str">
        <f t="shared" si="3"/>
        <v/>
      </c>
      <c r="X6" s="83">
        <f t="shared" si="6"/>
        <v>0</v>
      </c>
      <c r="Y6" s="103"/>
    </row>
    <row r="7" spans="1:25">
      <c r="A7" s="100">
        <f>IF(C7="Ma",WEEKNUM(B7,2)-Baggrundsoplysninger!$I$2,"")</f>
        <v>23</v>
      </c>
      <c r="B7" s="70">
        <f t="shared" si="7"/>
        <v>39602</v>
      </c>
      <c r="C7" s="6" t="str">
        <f>LOOKUP(WEEKDAY(B7,2),{1,2,3,4,5,6,7},{"Ma","Ti","On","To","Fr","Lø","Sø"})</f>
        <v>Ma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4"/>
        <v/>
      </c>
      <c r="P7" s="8" t="str">
        <f t="shared" si="0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>IF(SUM(O7:R7)&gt;0,(SUM(N7:R7)),"")</f>
        <v/>
      </c>
      <c r="T7" s="9" t="str">
        <f t="shared" si="5"/>
        <v/>
      </c>
      <c r="U7" s="8" t="str">
        <f t="shared" si="2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0.29166666666666669</v>
      </c>
      <c r="W7" s="10" t="str">
        <f>IF(U7="","",(-V7+U7+0.0000001))</f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39603</v>
      </c>
      <c r="C8" s="6" t="str">
        <f>LOOKUP(WEEKDAY(B8,2),{1,2,3,4,5,6,7},{"Ma","Ti","On","To","Fr","Lø","Sø"})</f>
        <v>Ti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>IF(AND(D8,E8&lt;&gt;""),(E8-D8),"")</f>
        <v/>
      </c>
      <c r="P8" s="8" t="str">
        <f t="shared" si="0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1"/>
        <v/>
      </c>
      <c r="T8" s="9" t="str">
        <f t="shared" si="5"/>
        <v/>
      </c>
      <c r="U8" s="8" t="str">
        <f t="shared" si="2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0.33333333333333331</v>
      </c>
      <c r="W8" s="10" t="str">
        <f t="shared" si="3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39604</v>
      </c>
      <c r="C9" s="6" t="str">
        <f>LOOKUP(WEEKDAY(B9,2),{1,2,3,4,5,6,7},{"Ma","Ti","On","To","Fr","Lø","Sø"})</f>
        <v>On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4"/>
        <v/>
      </c>
      <c r="P9" s="8" t="str">
        <f t="shared" si="0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1"/>
        <v/>
      </c>
      <c r="T9" s="9" t="str">
        <f t="shared" si="5"/>
        <v/>
      </c>
      <c r="U9" s="8" t="str">
        <f t="shared" si="2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0.33333333333333331</v>
      </c>
      <c r="W9" s="10" t="str">
        <f t="shared" si="3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39605</v>
      </c>
      <c r="C10" s="6" t="str">
        <f>LOOKUP(WEEKDAY(B10,2),{1,2,3,4,5,6,7},{"Ma","Ti","On","To","Fr","Lø","Sø"})</f>
        <v>To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4"/>
        <v/>
      </c>
      <c r="P10" s="8" t="str">
        <f t="shared" si="0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1"/>
        <v/>
      </c>
      <c r="T10" s="9" t="str">
        <f t="shared" si="5"/>
        <v/>
      </c>
      <c r="U10" s="8" t="str">
        <f t="shared" si="2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0.33333333333333331</v>
      </c>
      <c r="W10" s="10" t="str">
        <f t="shared" si="3"/>
        <v/>
      </c>
      <c r="X10" s="83">
        <f t="shared" si="6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7"/>
        <v>39606</v>
      </c>
      <c r="C11" s="6" t="str">
        <f>LOOKUP(WEEKDAY(B11,2),{1,2,3,4,5,6,7},{"Ma","Ti","On","To","Fr","Lø","Sø"})</f>
        <v>Fr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4"/>
        <v/>
      </c>
      <c r="P11" s="8" t="str">
        <f t="shared" si="0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1"/>
        <v/>
      </c>
      <c r="T11" s="9" t="str">
        <f t="shared" si="5"/>
        <v/>
      </c>
      <c r="U11" s="8" t="str">
        <f t="shared" si="2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0.25</v>
      </c>
      <c r="W11" s="10" t="str">
        <f t="shared" si="3"/>
        <v/>
      </c>
      <c r="X11" s="83">
        <f t="shared" si="6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39607</v>
      </c>
      <c r="C12" s="6" t="str">
        <f>LOOKUP(WEEKDAY(B12,2),{1,2,3,4,5,6,7},{"Ma","Ti","On","To","Fr","Lø","Sø"})</f>
        <v>Lø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4"/>
        <v/>
      </c>
      <c r="P12" s="8" t="str">
        <f t="shared" si="0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1"/>
        <v/>
      </c>
      <c r="T12" s="9" t="str">
        <f t="shared" si="5"/>
        <v/>
      </c>
      <c r="U12" s="8" t="str">
        <f t="shared" si="2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</v>
      </c>
      <c r="W12" s="10" t="str">
        <f t="shared" si="3"/>
        <v/>
      </c>
      <c r="X12" s="83">
        <f t="shared" si="6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8">B12+1</f>
        <v>39608</v>
      </c>
      <c r="C13" s="6" t="str">
        <f>LOOKUP(WEEKDAY(B13,2),{1,2,3,4,5,6,7},{"Ma","Ti","On","To","Fr","Lø","Sø"})</f>
        <v>Sø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4"/>
        <v/>
      </c>
      <c r="P13" s="8" t="str">
        <f t="shared" si="0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1"/>
        <v/>
      </c>
      <c r="T13" s="9" t="str">
        <f t="shared" si="5"/>
        <v/>
      </c>
      <c r="U13" s="8" t="str">
        <f t="shared" si="2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</v>
      </c>
      <c r="W13" s="10" t="str">
        <f t="shared" si="3"/>
        <v/>
      </c>
      <c r="X13" s="83">
        <f t="shared" si="6"/>
        <v>0</v>
      </c>
      <c r="Y13" s="103"/>
    </row>
    <row r="14" spans="1:25">
      <c r="A14" s="100">
        <f>IF(C14="Ma",WEEKNUM(B14,2)-Baggrundsoplysninger!$I$2,"")</f>
        <v>24</v>
      </c>
      <c r="B14" s="70">
        <f t="shared" si="8"/>
        <v>39609</v>
      </c>
      <c r="C14" s="6" t="str">
        <f>LOOKUP(WEEKDAY(B14,2),{1,2,3,4,5,6,7},{"Ma","Ti","On","To","Fr","Lø","Sø"})</f>
        <v>Ma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4"/>
        <v/>
      </c>
      <c r="P14" s="8" t="str">
        <f t="shared" si="0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"/>
        <v/>
      </c>
      <c r="T14" s="9" t="str">
        <f t="shared" si="5"/>
        <v/>
      </c>
      <c r="U14" s="8" t="str">
        <f t="shared" si="2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0.29166666666666669</v>
      </c>
      <c r="W14" s="10" t="str">
        <f t="shared" si="3"/>
        <v/>
      </c>
      <c r="X14" s="83">
        <f t="shared" si="6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8"/>
        <v>39610</v>
      </c>
      <c r="C15" s="6" t="str">
        <f>LOOKUP(WEEKDAY(B15,2),{1,2,3,4,5,6,7},{"Ma","Ti","On","To","Fr","Lø","Sø"})</f>
        <v>Ti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4"/>
        <v/>
      </c>
      <c r="P15" s="8" t="str">
        <f t="shared" si="0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"/>
        <v/>
      </c>
      <c r="T15" s="9" t="str">
        <f t="shared" si="5"/>
        <v/>
      </c>
      <c r="U15" s="8" t="str">
        <f t="shared" si="2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0.33333333333333331</v>
      </c>
      <c r="W15" s="10" t="str">
        <f t="shared" si="3"/>
        <v/>
      </c>
      <c r="X15" s="83">
        <f t="shared" si="6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8"/>
        <v>39611</v>
      </c>
      <c r="C16" s="6" t="str">
        <f>LOOKUP(WEEKDAY(B16,2),{1,2,3,4,5,6,7},{"Ma","Ti","On","To","Fr","Lø","Sø"})</f>
        <v>On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4"/>
        <v/>
      </c>
      <c r="P16" s="8" t="str">
        <f t="shared" si="0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"/>
        <v/>
      </c>
      <c r="T16" s="9" t="str">
        <f t="shared" si="5"/>
        <v/>
      </c>
      <c r="U16" s="8" t="str">
        <f t="shared" si="2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0.33333333333333331</v>
      </c>
      <c r="W16" s="10" t="str">
        <f t="shared" si="3"/>
        <v/>
      </c>
      <c r="X16" s="83">
        <f t="shared" si="6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8"/>
        <v>39612</v>
      </c>
      <c r="C17" s="6" t="str">
        <f>LOOKUP(WEEKDAY(B17,2),{1,2,3,4,5,6,7},{"Ma","Ti","On","To","Fr","Lø","Sø"})</f>
        <v>To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4"/>
        <v/>
      </c>
      <c r="P17" s="8" t="str">
        <f t="shared" si="0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"/>
        <v/>
      </c>
      <c r="T17" s="9" t="str">
        <f t="shared" si="5"/>
        <v/>
      </c>
      <c r="U17" s="8" t="str">
        <f t="shared" si="2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0.33333333333333331</v>
      </c>
      <c r="W17" s="10" t="str">
        <f t="shared" si="3"/>
        <v/>
      </c>
      <c r="X17" s="83">
        <f t="shared" si="6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8"/>
        <v>39613</v>
      </c>
      <c r="C18" s="6" t="str">
        <f>LOOKUP(WEEKDAY(B18,2),{1,2,3,4,5,6,7},{"Ma","Ti","On","To","Fr","Lø","Sø"})</f>
        <v>Fr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4"/>
        <v/>
      </c>
      <c r="P18" s="8" t="str">
        <f t="shared" si="0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"/>
        <v/>
      </c>
      <c r="T18" s="9" t="str">
        <f t="shared" si="5"/>
        <v/>
      </c>
      <c r="U18" s="8" t="str">
        <f t="shared" si="2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0.25</v>
      </c>
      <c r="W18" s="10" t="str">
        <f t="shared" si="3"/>
        <v/>
      </c>
      <c r="X18" s="83">
        <f t="shared" si="6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8"/>
        <v>39614</v>
      </c>
      <c r="C19" s="6" t="str">
        <f>LOOKUP(WEEKDAY(B19,2),{1,2,3,4,5,6,7},{"Ma","Ti","On","To","Fr","Lø","Sø"})</f>
        <v>Lø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4"/>
        <v/>
      </c>
      <c r="P19" s="8" t="str">
        <f t="shared" si="0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"/>
        <v/>
      </c>
      <c r="T19" s="9" t="str">
        <f t="shared" si="5"/>
        <v/>
      </c>
      <c r="U19" s="8" t="str">
        <f t="shared" si="2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</v>
      </c>
      <c r="W19" s="10" t="str">
        <f t="shared" si="3"/>
        <v/>
      </c>
      <c r="X19" s="83">
        <f t="shared" si="6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8"/>
        <v>39615</v>
      </c>
      <c r="C20" s="6" t="str">
        <f>LOOKUP(WEEKDAY(B20,2),{1,2,3,4,5,6,7},{"Ma","Ti","On","To","Fr","Lø","Sø"})</f>
        <v>Sø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4"/>
        <v/>
      </c>
      <c r="P20" s="8" t="str">
        <f t="shared" si="0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"/>
        <v/>
      </c>
      <c r="T20" s="9" t="str">
        <f t="shared" si="5"/>
        <v/>
      </c>
      <c r="U20" s="8" t="str">
        <f t="shared" si="2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</v>
      </c>
      <c r="W20" s="10" t="str">
        <f t="shared" si="3"/>
        <v/>
      </c>
      <c r="X20" s="83">
        <f t="shared" si="6"/>
        <v>0</v>
      </c>
      <c r="Y20" s="103"/>
    </row>
    <row r="21" spans="1:25">
      <c r="A21" s="100">
        <f>IF(C21="Ma",WEEKNUM(B21,2)-Baggrundsoplysninger!$I$2,"")</f>
        <v>25</v>
      </c>
      <c r="B21" s="70">
        <f t="shared" si="8"/>
        <v>39616</v>
      </c>
      <c r="C21" s="6" t="str">
        <f>LOOKUP(WEEKDAY(B21,2),{1,2,3,4,5,6,7},{"Ma","Ti","On","To","Fr","Lø","Sø"})</f>
        <v>Ma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4"/>
        <v/>
      </c>
      <c r="P21" s="8" t="str">
        <f t="shared" si="0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"/>
        <v/>
      </c>
      <c r="T21" s="9" t="str">
        <f t="shared" si="5"/>
        <v/>
      </c>
      <c r="U21" s="8" t="str">
        <f t="shared" si="2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0.29166666666666669</v>
      </c>
      <c r="W21" s="10" t="str">
        <f t="shared" si="3"/>
        <v/>
      </c>
      <c r="X21" s="83">
        <f t="shared" si="6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8"/>
        <v>39617</v>
      </c>
      <c r="C22" s="6" t="str">
        <f>LOOKUP(WEEKDAY(B22,2),{1,2,3,4,5,6,7},{"Ma","Ti","On","To","Fr","Lø","Sø"})</f>
        <v>Ti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4"/>
        <v/>
      </c>
      <c r="P22" s="8" t="str">
        <f t="shared" si="0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"/>
        <v/>
      </c>
      <c r="T22" s="9" t="str">
        <f t="shared" si="5"/>
        <v/>
      </c>
      <c r="U22" s="8" t="str">
        <f t="shared" si="2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0.33333333333333331</v>
      </c>
      <c r="W22" s="10" t="str">
        <f t="shared" si="3"/>
        <v/>
      </c>
      <c r="X22" s="83">
        <f t="shared" si="6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8"/>
        <v>39618</v>
      </c>
      <c r="C23" s="6" t="str">
        <f>LOOKUP(WEEKDAY(B23,2),{1,2,3,4,5,6,7},{"Ma","Ti","On","To","Fr","Lø","Sø"})</f>
        <v>On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4"/>
        <v/>
      </c>
      <c r="P23" s="8" t="str">
        <f t="shared" si="0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"/>
        <v/>
      </c>
      <c r="T23" s="9" t="str">
        <f t="shared" si="5"/>
        <v/>
      </c>
      <c r="U23" s="8" t="str">
        <f t="shared" si="2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0.33333333333333331</v>
      </c>
      <c r="W23" s="10" t="str">
        <f t="shared" si="3"/>
        <v/>
      </c>
      <c r="X23" s="83">
        <f t="shared" si="6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8"/>
        <v>39619</v>
      </c>
      <c r="C24" s="6" t="str">
        <f>LOOKUP(WEEKDAY(B24,2),{1,2,3,4,5,6,7},{"Ma","Ti","On","To","Fr","Lø","Sø"})</f>
        <v>To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4"/>
        <v/>
      </c>
      <c r="P24" s="8" t="str">
        <f t="shared" si="0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"/>
        <v/>
      </c>
      <c r="T24" s="9" t="str">
        <f t="shared" si="5"/>
        <v/>
      </c>
      <c r="U24" s="8" t="str">
        <f t="shared" si="2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0.33333333333333331</v>
      </c>
      <c r="W24" s="10" t="str">
        <f t="shared" si="3"/>
        <v/>
      </c>
      <c r="X24" s="83">
        <f t="shared" si="6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8"/>
        <v>39620</v>
      </c>
      <c r="C25" s="6" t="str">
        <f>LOOKUP(WEEKDAY(B25,2),{1,2,3,4,5,6,7},{"Ma","Ti","On","To","Fr","Lø","Sø"})</f>
        <v>Fr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4"/>
        <v/>
      </c>
      <c r="P25" s="8" t="str">
        <f t="shared" si="0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"/>
        <v/>
      </c>
      <c r="T25" s="9" t="str">
        <f t="shared" si="5"/>
        <v/>
      </c>
      <c r="U25" s="8" t="str">
        <f t="shared" si="2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0.25</v>
      </c>
      <c r="W25" s="10" t="str">
        <f t="shared" si="3"/>
        <v/>
      </c>
      <c r="X25" s="83">
        <f t="shared" si="6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8"/>
        <v>39621</v>
      </c>
      <c r="C26" s="6" t="str">
        <f>LOOKUP(WEEKDAY(B26,2),{1,2,3,4,5,6,7},{"Ma","Ti","On","To","Fr","Lø","Sø"})</f>
        <v>Lø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4"/>
        <v/>
      </c>
      <c r="P26" s="8" t="str">
        <f t="shared" si="0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"/>
        <v/>
      </c>
      <c r="T26" s="9" t="str">
        <f t="shared" si="5"/>
        <v/>
      </c>
      <c r="U26" s="8" t="str">
        <f t="shared" si="2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</v>
      </c>
      <c r="W26" s="10" t="str">
        <f t="shared" si="3"/>
        <v/>
      </c>
      <c r="X26" s="83">
        <f t="shared" si="6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8"/>
        <v>39622</v>
      </c>
      <c r="C27" s="6" t="str">
        <f>LOOKUP(WEEKDAY(B27,2),{1,2,3,4,5,6,7},{"Ma","Ti","On","To","Fr","Lø","Sø"})</f>
        <v>Sø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4"/>
        <v/>
      </c>
      <c r="P27" s="8" t="str">
        <f t="shared" si="0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"/>
        <v/>
      </c>
      <c r="T27" s="9" t="str">
        <f t="shared" si="5"/>
        <v/>
      </c>
      <c r="U27" s="8" t="str">
        <f t="shared" si="2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</v>
      </c>
      <c r="W27" s="10" t="str">
        <f t="shared" si="3"/>
        <v/>
      </c>
      <c r="X27" s="83">
        <f t="shared" si="6"/>
        <v>0</v>
      </c>
      <c r="Y27" s="103"/>
    </row>
    <row r="28" spans="1:25">
      <c r="A28" s="100">
        <f>IF(C28="Ma",WEEKNUM(B28,2)-Baggrundsoplysninger!$I$2,"")</f>
        <v>26</v>
      </c>
      <c r="B28" s="70">
        <f t="shared" si="8"/>
        <v>39623</v>
      </c>
      <c r="C28" s="6" t="str">
        <f>LOOKUP(WEEKDAY(B28,2),{1,2,3,4,5,6,7},{"Ma","Ti","On","To","Fr","Lø","Sø"})</f>
        <v>Ma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4"/>
        <v/>
      </c>
      <c r="P28" s="8" t="str">
        <f t="shared" si="0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"/>
        <v/>
      </c>
      <c r="T28" s="9" t="str">
        <f t="shared" si="5"/>
        <v/>
      </c>
      <c r="U28" s="8" t="str">
        <f t="shared" si="2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0.29166666666666669</v>
      </c>
      <c r="W28" s="10" t="str">
        <f t="shared" si="3"/>
        <v/>
      </c>
      <c r="X28" s="83">
        <f t="shared" si="6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8"/>
        <v>39624</v>
      </c>
      <c r="C29" s="6" t="str">
        <f>LOOKUP(WEEKDAY(B29,2),{1,2,3,4,5,6,7},{"Ma","Ti","On","To","Fr","Lø","Sø"})</f>
        <v>Ti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4"/>
        <v/>
      </c>
      <c r="P29" s="8" t="str">
        <f t="shared" si="0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"/>
        <v/>
      </c>
      <c r="T29" s="9" t="str">
        <f t="shared" si="5"/>
        <v/>
      </c>
      <c r="U29" s="8" t="str">
        <f t="shared" si="2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0.33333333333333331</v>
      </c>
      <c r="W29" s="10" t="str">
        <f t="shared" si="3"/>
        <v/>
      </c>
      <c r="X29" s="83">
        <f t="shared" si="6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8"/>
        <v>39625</v>
      </c>
      <c r="C30" s="6" t="str">
        <f>LOOKUP(WEEKDAY(B30,2),{1,2,3,4,5,6,7},{"Ma","Ti","On","To","Fr","Lø","Sø"})</f>
        <v>On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4"/>
        <v/>
      </c>
      <c r="P30" s="8" t="str">
        <f t="shared" si="0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"/>
        <v/>
      </c>
      <c r="T30" s="9" t="str">
        <f t="shared" si="5"/>
        <v/>
      </c>
      <c r="U30" s="8" t="str">
        <f t="shared" si="2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0.33333333333333331</v>
      </c>
      <c r="W30" s="10" t="str">
        <f t="shared" si="3"/>
        <v/>
      </c>
      <c r="X30" s="83">
        <f t="shared" si="6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8"/>
        <v>39626</v>
      </c>
      <c r="C31" s="6" t="str">
        <f>LOOKUP(WEEKDAY(B31,2),{1,2,3,4,5,6,7},{"Ma","Ti","On","To","Fr","Lø","Sø"})</f>
        <v>To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4"/>
        <v/>
      </c>
      <c r="P31" s="8" t="str">
        <f t="shared" si="0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"/>
        <v/>
      </c>
      <c r="T31" s="9" t="str">
        <f t="shared" si="5"/>
        <v/>
      </c>
      <c r="U31" s="8" t="str">
        <f t="shared" si="2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0.33333333333333331</v>
      </c>
      <c r="W31" s="10" t="str">
        <f t="shared" si="3"/>
        <v/>
      </c>
      <c r="X31" s="83">
        <f t="shared" si="6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8"/>
        <v>39627</v>
      </c>
      <c r="C32" s="6" t="str">
        <f>LOOKUP(WEEKDAY(B32,2),{1,2,3,4,5,6,7},{"Ma","Ti","On","To","Fr","Lø","Sø"})</f>
        <v>Fr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4"/>
        <v/>
      </c>
      <c r="P32" s="8" t="str">
        <f t="shared" si="0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"/>
        <v/>
      </c>
      <c r="T32" s="9" t="str">
        <f t="shared" si="5"/>
        <v/>
      </c>
      <c r="U32" s="8" t="str">
        <f t="shared" si="2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0.25</v>
      </c>
      <c r="W32" s="10" t="str">
        <f t="shared" si="3"/>
        <v/>
      </c>
      <c r="X32" s="83">
        <f t="shared" si="6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8"/>
        <v>39628</v>
      </c>
      <c r="C33" s="6" t="str">
        <f>LOOKUP(WEEKDAY(B33,2),{1,2,3,4,5,6,7},{"Ma","Ti","On","To","Fr","Lø","Sø"})</f>
        <v>Lø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4"/>
        <v/>
      </c>
      <c r="P33" s="8" t="str">
        <f t="shared" si="0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"/>
        <v/>
      </c>
      <c r="T33" s="9" t="str">
        <f t="shared" si="5"/>
        <v/>
      </c>
      <c r="U33" s="8" t="str">
        <f t="shared" si="2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</v>
      </c>
      <c r="W33" s="10" t="str">
        <f t="shared" si="3"/>
        <v/>
      </c>
      <c r="X33" s="83">
        <f t="shared" si="6"/>
        <v>0</v>
      </c>
      <c r="Y33" s="103"/>
    </row>
    <row r="34" spans="1:25" hidden="1">
      <c r="A34" s="100" t="str">
        <f>IF(C34="Ma",WEEKNUM(B34,2)-Baggrundsoplysninger!$I$2,"")</f>
        <v/>
      </c>
      <c r="B34" s="70">
        <f t="shared" si="8"/>
        <v>39629</v>
      </c>
      <c r="C34" s="6" t="str">
        <f>LOOKUP(WEEKDAY(B34,2),{1,2,3,4,5,6,7},{"Ma","Ti","On","To","Fr","Lø","Sø"})</f>
        <v>Sø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4"/>
        <v/>
      </c>
      <c r="P34" s="8" t="str">
        <f t="shared" si="0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"/>
        <v/>
      </c>
      <c r="T34" s="9" t="str">
        <f t="shared" si="5"/>
        <v/>
      </c>
      <c r="U34" s="8" t="str">
        <f t="shared" si="2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</v>
      </c>
      <c r="W34" s="10" t="str">
        <f t="shared" si="3"/>
        <v/>
      </c>
      <c r="X34" s="83">
        <f t="shared" si="6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5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Jun</v>
      </c>
      <c r="B40" s="69">
        <f>YEAR($B$4)</f>
        <v>2012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Maj!X46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Maj!X50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Maj!X54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COUNTIF(L3:L34,"Sygdom")+Maj!C57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sygedag")+Maj!C60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sygedag")+Maj!C63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Jun</v>
      </c>
      <c r="B65" s="69">
        <f>YEAR($B$4)</f>
        <v>2012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2276" priority="206" stopIfTrue="1" operator="greaterThanOrEqual">
      <formula>0</formula>
    </cfRule>
    <cfRule type="cellIs" dxfId="2275" priority="207" stopIfTrue="1" operator="lessThan">
      <formula>0</formula>
    </cfRule>
  </conditionalFormatting>
  <conditionalFormatting sqref="W4:W34">
    <cfRule type="cellIs" dxfId="2274" priority="204" stopIfTrue="1" operator="greaterThanOrEqual">
      <formula>0</formula>
    </cfRule>
    <cfRule type="cellIs" dxfId="2273" priority="205" stopIfTrue="1" operator="lessThan">
      <formula>0</formula>
    </cfRule>
  </conditionalFormatting>
  <conditionalFormatting sqref="X35:X36">
    <cfRule type="cellIs" dxfId="2272" priority="202" stopIfTrue="1" operator="greaterThanOrEqual">
      <formula>0</formula>
    </cfRule>
    <cfRule type="cellIs" dxfId="2271" priority="203" stopIfTrue="1" operator="lessThan">
      <formula>0</formula>
    </cfRule>
  </conditionalFormatting>
  <conditionalFormatting sqref="D12:I34 A4:C34 D4:I9 T5:T35 J4:X34">
    <cfRule type="expression" dxfId="2270" priority="200" stopIfTrue="1">
      <formula>($C4="Sø")</formula>
    </cfRule>
    <cfRule type="expression" dxfId="2269" priority="201" stopIfTrue="1">
      <formula>($C4="Lø")</formula>
    </cfRule>
  </conditionalFormatting>
  <conditionalFormatting sqref="A4:C34">
    <cfRule type="expression" dxfId="2268" priority="198" stopIfTrue="1">
      <formula>($C4="Sø")</formula>
    </cfRule>
    <cfRule type="expression" dxfId="2267" priority="199" stopIfTrue="1">
      <formula>($C4="Lø")</formula>
    </cfRule>
  </conditionalFormatting>
  <conditionalFormatting sqref="A4:C34">
    <cfRule type="expression" dxfId="2266" priority="196" stopIfTrue="1">
      <formula>($B4="Sø")</formula>
    </cfRule>
    <cfRule type="expression" dxfId="2265" priority="197" stopIfTrue="1">
      <formula>($B4="Lø")</formula>
    </cfRule>
  </conditionalFormatting>
  <conditionalFormatting sqref="D7:I11">
    <cfRule type="expression" dxfId="2264" priority="194" stopIfTrue="1">
      <formula>($C7="Sø")</formula>
    </cfRule>
    <cfRule type="expression" dxfId="2263" priority="195" stopIfTrue="1">
      <formula>($C7="Lø")</formula>
    </cfRule>
  </conditionalFormatting>
  <conditionalFormatting sqref="J7:K7">
    <cfRule type="expression" dxfId="2262" priority="192" stopIfTrue="1">
      <formula>($C7="Sø")</formula>
    </cfRule>
    <cfRule type="expression" dxfId="2261" priority="193" stopIfTrue="1">
      <formula>($C7="Lø")</formula>
    </cfRule>
  </conditionalFormatting>
  <conditionalFormatting sqref="D6:E6">
    <cfRule type="expression" dxfId="2260" priority="190" stopIfTrue="1">
      <formula>($C6="Sø")</formula>
    </cfRule>
    <cfRule type="expression" dxfId="2259" priority="191" stopIfTrue="1">
      <formula>($C6="Lø")</formula>
    </cfRule>
  </conditionalFormatting>
  <conditionalFormatting sqref="M4:M34">
    <cfRule type="containsText" dxfId="2258" priority="189" operator="containsText" text="¨">
      <formula>NOT(ISERROR(SEARCH("¨",M4)))</formula>
    </cfRule>
  </conditionalFormatting>
  <conditionalFormatting sqref="D10:K10">
    <cfRule type="expression" dxfId="2257" priority="187" stopIfTrue="1">
      <formula>($C10="Sø")</formula>
    </cfRule>
    <cfRule type="expression" dxfId="2256" priority="188" stopIfTrue="1">
      <formula>($C10="Lø")</formula>
    </cfRule>
  </conditionalFormatting>
  <conditionalFormatting sqref="D10:E10">
    <cfRule type="expression" dxfId="2255" priority="185" stopIfTrue="1">
      <formula>($C10="Sø")</formula>
    </cfRule>
    <cfRule type="expression" dxfId="2254" priority="186" stopIfTrue="1">
      <formula>($C10="Lø")</formula>
    </cfRule>
  </conditionalFormatting>
  <conditionalFormatting sqref="D10:K10">
    <cfRule type="expression" dxfId="2253" priority="183" stopIfTrue="1">
      <formula>($C10="Sø")</formula>
    </cfRule>
    <cfRule type="expression" dxfId="2252" priority="184" stopIfTrue="1">
      <formula>($C10="Lø")</formula>
    </cfRule>
  </conditionalFormatting>
  <conditionalFormatting sqref="D10:E10">
    <cfRule type="expression" dxfId="2251" priority="181" stopIfTrue="1">
      <formula>($C10="Sø")</formula>
    </cfRule>
    <cfRule type="expression" dxfId="2250" priority="182" stopIfTrue="1">
      <formula>($C10="Lø")</formula>
    </cfRule>
  </conditionalFormatting>
  <conditionalFormatting sqref="D12:I12">
    <cfRule type="expression" dxfId="2249" priority="179" stopIfTrue="1">
      <formula>($C12="Sø")</formula>
    </cfRule>
    <cfRule type="expression" dxfId="2248" priority="180" stopIfTrue="1">
      <formula>($C12="Lø")</formula>
    </cfRule>
  </conditionalFormatting>
  <conditionalFormatting sqref="D12:K12">
    <cfRule type="expression" dxfId="2247" priority="177" stopIfTrue="1">
      <formula>($C12="Sø")</formula>
    </cfRule>
    <cfRule type="expression" dxfId="2246" priority="178" stopIfTrue="1">
      <formula>($C12="Lø")</formula>
    </cfRule>
  </conditionalFormatting>
  <conditionalFormatting sqref="D12:E12">
    <cfRule type="expression" dxfId="2245" priority="175" stopIfTrue="1">
      <formula>($C12="Sø")</formula>
    </cfRule>
    <cfRule type="expression" dxfId="2244" priority="176" stopIfTrue="1">
      <formula>($C12="Lø")</formula>
    </cfRule>
  </conditionalFormatting>
  <conditionalFormatting sqref="D12:K12">
    <cfRule type="expression" dxfId="2243" priority="173" stopIfTrue="1">
      <formula>($C12="Sø")</formula>
    </cfRule>
    <cfRule type="expression" dxfId="2242" priority="174" stopIfTrue="1">
      <formula>($C12="Lø")</formula>
    </cfRule>
  </conditionalFormatting>
  <conditionalFormatting sqref="D12:E12">
    <cfRule type="expression" dxfId="2241" priority="171" stopIfTrue="1">
      <formula>($C12="Sø")</formula>
    </cfRule>
    <cfRule type="expression" dxfId="2240" priority="172" stopIfTrue="1">
      <formula>($C12="Lø")</formula>
    </cfRule>
  </conditionalFormatting>
  <conditionalFormatting sqref="J6:K6">
    <cfRule type="expression" dxfId="2239" priority="169" stopIfTrue="1">
      <formula>($C6="Sø")</formula>
    </cfRule>
    <cfRule type="expression" dxfId="2238" priority="170" stopIfTrue="1">
      <formula>($C6="Lø")</formula>
    </cfRule>
  </conditionalFormatting>
  <conditionalFormatting sqref="D6:I6">
    <cfRule type="expression" dxfId="2237" priority="167" stopIfTrue="1">
      <formula>($C6="Sø")</formula>
    </cfRule>
    <cfRule type="expression" dxfId="2236" priority="168" stopIfTrue="1">
      <formula>($C6="Lø")</formula>
    </cfRule>
  </conditionalFormatting>
  <conditionalFormatting sqref="J6:K6">
    <cfRule type="expression" dxfId="2235" priority="165" stopIfTrue="1">
      <formula>($C6="Sø")</formula>
    </cfRule>
    <cfRule type="expression" dxfId="2234" priority="166" stopIfTrue="1">
      <formula>($C6="Lø")</formula>
    </cfRule>
  </conditionalFormatting>
  <conditionalFormatting sqref="D6:I6">
    <cfRule type="expression" dxfId="2233" priority="163" stopIfTrue="1">
      <formula>($C6="Sø")</formula>
    </cfRule>
    <cfRule type="expression" dxfId="2232" priority="164" stopIfTrue="1">
      <formula>($C6="Lø")</formula>
    </cfRule>
  </conditionalFormatting>
  <conditionalFormatting sqref="D6:K6">
    <cfRule type="expression" dxfId="2231" priority="161" stopIfTrue="1">
      <formula>($C6="Sø")</formula>
    </cfRule>
    <cfRule type="expression" dxfId="2230" priority="162" stopIfTrue="1">
      <formula>($C6="Lø")</formula>
    </cfRule>
  </conditionalFormatting>
  <conditionalFormatting sqref="D6:E6">
    <cfRule type="expression" dxfId="2229" priority="159" stopIfTrue="1">
      <formula>($C6="Sø")</formula>
    </cfRule>
    <cfRule type="expression" dxfId="2228" priority="160" stopIfTrue="1">
      <formula>($C6="Lø")</formula>
    </cfRule>
  </conditionalFormatting>
  <conditionalFormatting sqref="D6:K6">
    <cfRule type="expression" dxfId="2227" priority="157" stopIfTrue="1">
      <formula>($C6="Sø")</formula>
    </cfRule>
    <cfRule type="expression" dxfId="2226" priority="158" stopIfTrue="1">
      <formula>($C6="Lø")</formula>
    </cfRule>
  </conditionalFormatting>
  <conditionalFormatting sqref="D6:E6">
    <cfRule type="expression" dxfId="2225" priority="155" stopIfTrue="1">
      <formula>($C6="Sø")</formula>
    </cfRule>
    <cfRule type="expression" dxfId="2224" priority="156" stopIfTrue="1">
      <formula>($C6="Lø")</formula>
    </cfRule>
  </conditionalFormatting>
  <conditionalFormatting sqref="J7:K7">
    <cfRule type="expression" dxfId="2223" priority="153" stopIfTrue="1">
      <formula>($C7="Sø")</formula>
    </cfRule>
    <cfRule type="expression" dxfId="2222" priority="154" stopIfTrue="1">
      <formula>($C7="Lø")</formula>
    </cfRule>
  </conditionalFormatting>
  <conditionalFormatting sqref="D7:I7">
    <cfRule type="expression" dxfId="2221" priority="151" stopIfTrue="1">
      <formula>($C7="Sø")</formula>
    </cfRule>
    <cfRule type="expression" dxfId="2220" priority="152" stopIfTrue="1">
      <formula>($C7="Lø")</formula>
    </cfRule>
  </conditionalFormatting>
  <conditionalFormatting sqref="J7:K7">
    <cfRule type="expression" dxfId="2219" priority="149" stopIfTrue="1">
      <formula>($C7="Sø")</formula>
    </cfRule>
    <cfRule type="expression" dxfId="2218" priority="150" stopIfTrue="1">
      <formula>($C7="Lø")</formula>
    </cfRule>
  </conditionalFormatting>
  <conditionalFormatting sqref="D7:I7">
    <cfRule type="expression" dxfId="2217" priority="147" stopIfTrue="1">
      <formula>($C7="Sø")</formula>
    </cfRule>
    <cfRule type="expression" dxfId="2216" priority="148" stopIfTrue="1">
      <formula>($C7="Lø")</formula>
    </cfRule>
  </conditionalFormatting>
  <conditionalFormatting sqref="D7:K7">
    <cfRule type="expression" dxfId="2215" priority="145" stopIfTrue="1">
      <formula>($C7="Sø")</formula>
    </cfRule>
    <cfRule type="expression" dxfId="2214" priority="146" stopIfTrue="1">
      <formula>($C7="Lø")</formula>
    </cfRule>
  </conditionalFormatting>
  <conditionalFormatting sqref="D7:E7">
    <cfRule type="expression" dxfId="2213" priority="143" stopIfTrue="1">
      <formula>($C7="Sø")</formula>
    </cfRule>
    <cfRule type="expression" dxfId="2212" priority="144" stopIfTrue="1">
      <formula>($C7="Lø")</formula>
    </cfRule>
  </conditionalFormatting>
  <conditionalFormatting sqref="D7:K7">
    <cfRule type="expression" dxfId="2211" priority="141" stopIfTrue="1">
      <formula>($C7="Sø")</formula>
    </cfRule>
    <cfRule type="expression" dxfId="2210" priority="142" stopIfTrue="1">
      <formula>($C7="Lø")</formula>
    </cfRule>
  </conditionalFormatting>
  <conditionalFormatting sqref="D7:E7">
    <cfRule type="expression" dxfId="2209" priority="139" stopIfTrue="1">
      <formula>($C7="Sø")</formula>
    </cfRule>
    <cfRule type="expression" dxfId="2208" priority="140" stopIfTrue="1">
      <formula>($C7="Lø")</formula>
    </cfRule>
  </conditionalFormatting>
  <conditionalFormatting sqref="J5:K5">
    <cfRule type="expression" dxfId="2207" priority="137" stopIfTrue="1">
      <formula>($C5="Sø")</formula>
    </cfRule>
    <cfRule type="expression" dxfId="2206" priority="138" stopIfTrue="1">
      <formula>($C5="Lø")</formula>
    </cfRule>
  </conditionalFormatting>
  <conditionalFormatting sqref="D5:I5">
    <cfRule type="expression" dxfId="2205" priority="135" stopIfTrue="1">
      <formula>($C5="Sø")</formula>
    </cfRule>
    <cfRule type="expression" dxfId="2204" priority="136" stopIfTrue="1">
      <formula>($C5="Lø")</formula>
    </cfRule>
  </conditionalFormatting>
  <conditionalFormatting sqref="J5:K5">
    <cfRule type="expression" dxfId="2203" priority="133" stopIfTrue="1">
      <formula>($C5="Sø")</formula>
    </cfRule>
    <cfRule type="expression" dxfId="2202" priority="134" stopIfTrue="1">
      <formula>($C5="Lø")</formula>
    </cfRule>
  </conditionalFormatting>
  <conditionalFormatting sqref="D5:I5">
    <cfRule type="expression" dxfId="2201" priority="131" stopIfTrue="1">
      <formula>($C5="Sø")</formula>
    </cfRule>
    <cfRule type="expression" dxfId="2200" priority="132" stopIfTrue="1">
      <formula>($C5="Lø")</formula>
    </cfRule>
  </conditionalFormatting>
  <conditionalFormatting sqref="D5:K5">
    <cfRule type="expression" dxfId="2199" priority="129" stopIfTrue="1">
      <formula>($C5="Sø")</formula>
    </cfRule>
    <cfRule type="expression" dxfId="2198" priority="130" stopIfTrue="1">
      <formula>($C5="Lø")</formula>
    </cfRule>
  </conditionalFormatting>
  <conditionalFormatting sqref="D5:E5">
    <cfRule type="expression" dxfId="2197" priority="127" stopIfTrue="1">
      <formula>($C5="Sø")</formula>
    </cfRule>
    <cfRule type="expression" dxfId="2196" priority="128" stopIfTrue="1">
      <formula>($C5="Lø")</formula>
    </cfRule>
  </conditionalFormatting>
  <conditionalFormatting sqref="D5:K5">
    <cfRule type="expression" dxfId="2195" priority="125" stopIfTrue="1">
      <formula>($C5="Sø")</formula>
    </cfRule>
    <cfRule type="expression" dxfId="2194" priority="126" stopIfTrue="1">
      <formula>($C5="Lø")</formula>
    </cfRule>
  </conditionalFormatting>
  <conditionalFormatting sqref="D5:E5">
    <cfRule type="expression" dxfId="2193" priority="123" stopIfTrue="1">
      <formula>($C5="Sø")</formula>
    </cfRule>
    <cfRule type="expression" dxfId="2192" priority="124" stopIfTrue="1">
      <formula>($C5="Lø")</formula>
    </cfRule>
  </conditionalFormatting>
  <conditionalFormatting sqref="J4:K4">
    <cfRule type="expression" dxfId="2191" priority="121" stopIfTrue="1">
      <formula>($C4="Sø")</formula>
    </cfRule>
    <cfRule type="expression" dxfId="2190" priority="122" stopIfTrue="1">
      <formula>($C4="Lø")</formula>
    </cfRule>
  </conditionalFormatting>
  <conditionalFormatting sqref="D4:I4">
    <cfRule type="expression" dxfId="2189" priority="119" stopIfTrue="1">
      <formula>($C4="Sø")</formula>
    </cfRule>
    <cfRule type="expression" dxfId="2188" priority="120" stopIfTrue="1">
      <formula>($C4="Lø")</formula>
    </cfRule>
  </conditionalFormatting>
  <conditionalFormatting sqref="J4:K4">
    <cfRule type="expression" dxfId="2187" priority="117" stopIfTrue="1">
      <formula>($C4="Sø")</formula>
    </cfRule>
    <cfRule type="expression" dxfId="2186" priority="118" stopIfTrue="1">
      <formula>($C4="Lø")</formula>
    </cfRule>
  </conditionalFormatting>
  <conditionalFormatting sqref="D4:I4">
    <cfRule type="expression" dxfId="2185" priority="115" stopIfTrue="1">
      <formula>($C4="Sø")</formula>
    </cfRule>
    <cfRule type="expression" dxfId="2184" priority="116" stopIfTrue="1">
      <formula>($C4="Lø")</formula>
    </cfRule>
  </conditionalFormatting>
  <conditionalFormatting sqref="D4:K4">
    <cfRule type="expression" dxfId="2183" priority="113" stopIfTrue="1">
      <formula>($C4="Sø")</formula>
    </cfRule>
    <cfRule type="expression" dxfId="2182" priority="114" stopIfTrue="1">
      <formula>($C4="Lø")</formula>
    </cfRule>
  </conditionalFormatting>
  <conditionalFormatting sqref="D4:E4">
    <cfRule type="expression" dxfId="2181" priority="111" stopIfTrue="1">
      <formula>($C4="Sø")</formula>
    </cfRule>
    <cfRule type="expression" dxfId="2180" priority="112" stopIfTrue="1">
      <formula>($C4="Lø")</formula>
    </cfRule>
  </conditionalFormatting>
  <conditionalFormatting sqref="D4:K4">
    <cfRule type="expression" dxfId="2179" priority="109" stopIfTrue="1">
      <formula>($C4="Sø")</formula>
    </cfRule>
    <cfRule type="expression" dxfId="2178" priority="110" stopIfTrue="1">
      <formula>($C4="Lø")</formula>
    </cfRule>
  </conditionalFormatting>
  <conditionalFormatting sqref="D4:E4">
    <cfRule type="expression" dxfId="2177" priority="107" stopIfTrue="1">
      <formula>($C4="Sø")</formula>
    </cfRule>
    <cfRule type="expression" dxfId="2176" priority="108" stopIfTrue="1">
      <formula>($C4="Lø")</formula>
    </cfRule>
  </conditionalFormatting>
  <conditionalFormatting sqref="H4:K4">
    <cfRule type="expression" dxfId="2175" priority="105" stopIfTrue="1">
      <formula>($C4="Sø")</formula>
    </cfRule>
    <cfRule type="expression" dxfId="2174" priority="106" stopIfTrue="1">
      <formula>($C4="Lø")</formula>
    </cfRule>
  </conditionalFormatting>
  <conditionalFormatting sqref="H4:K4">
    <cfRule type="expression" dxfId="2173" priority="103" stopIfTrue="1">
      <formula>($C4="Sø")</formula>
    </cfRule>
    <cfRule type="expression" dxfId="2172" priority="104" stopIfTrue="1">
      <formula>($C4="Lø")</formula>
    </cfRule>
  </conditionalFormatting>
  <conditionalFormatting sqref="H4:K4">
    <cfRule type="expression" dxfId="2171" priority="101" stopIfTrue="1">
      <formula>($C4="Sø")</formula>
    </cfRule>
    <cfRule type="expression" dxfId="2170" priority="102" stopIfTrue="1">
      <formula>($C4="Lø")</formula>
    </cfRule>
  </conditionalFormatting>
  <conditionalFormatting sqref="H4:K4">
    <cfRule type="expression" dxfId="2169" priority="99" stopIfTrue="1">
      <formula>($C4="Sø")</formula>
    </cfRule>
    <cfRule type="expression" dxfId="2168" priority="100" stopIfTrue="1">
      <formula>($C4="Lø")</formula>
    </cfRule>
  </conditionalFormatting>
  <conditionalFormatting sqref="D32:M32">
    <cfRule type="expression" dxfId="2167" priority="97" stopIfTrue="1">
      <formula>($C32="Sø")</formula>
    </cfRule>
    <cfRule type="expression" dxfId="2166" priority="98" stopIfTrue="1">
      <formula>($C32="Lø")</formula>
    </cfRule>
  </conditionalFormatting>
  <conditionalFormatting sqref="D32:K32">
    <cfRule type="expression" dxfId="2165" priority="95" stopIfTrue="1">
      <formula>($C32="Sø")</formula>
    </cfRule>
    <cfRule type="expression" dxfId="2164" priority="96" stopIfTrue="1">
      <formula>($C32="Lø")</formula>
    </cfRule>
  </conditionalFormatting>
  <conditionalFormatting sqref="D32:K32">
    <cfRule type="expression" dxfId="2163" priority="93" stopIfTrue="1">
      <formula>($C32="Sø")</formula>
    </cfRule>
    <cfRule type="expression" dxfId="2162" priority="94" stopIfTrue="1">
      <formula>($C32="Lø")</formula>
    </cfRule>
  </conditionalFormatting>
  <conditionalFormatting sqref="D32:K32">
    <cfRule type="expression" dxfId="2161" priority="91" stopIfTrue="1">
      <formula>($C32="Sø")</formula>
    </cfRule>
    <cfRule type="expression" dxfId="2160" priority="92" stopIfTrue="1">
      <formula>($C32="Lø")</formula>
    </cfRule>
  </conditionalFormatting>
  <conditionalFormatting sqref="D32:K32">
    <cfRule type="expression" dxfId="2159" priority="89" stopIfTrue="1">
      <formula>($C32="Sø")</formula>
    </cfRule>
    <cfRule type="expression" dxfId="2158" priority="90" stopIfTrue="1">
      <formula>($C32="Lø")</formula>
    </cfRule>
  </conditionalFormatting>
  <conditionalFormatting sqref="D32:E32">
    <cfRule type="expression" dxfId="2157" priority="87" stopIfTrue="1">
      <formula>($C32="Sø")</formula>
    </cfRule>
    <cfRule type="expression" dxfId="2156" priority="88" stopIfTrue="1">
      <formula>($C32="Lø")</formula>
    </cfRule>
  </conditionalFormatting>
  <conditionalFormatting sqref="H32:I32">
    <cfRule type="expression" dxfId="2155" priority="85" stopIfTrue="1">
      <formula>($C32="Sø")</formula>
    </cfRule>
    <cfRule type="expression" dxfId="2154" priority="86" stopIfTrue="1">
      <formula>($C32="Lø")</formula>
    </cfRule>
  </conditionalFormatting>
  <conditionalFormatting sqref="J32:K32">
    <cfRule type="expression" dxfId="2153" priority="83" stopIfTrue="1">
      <formula>($C32="Sø")</formula>
    </cfRule>
    <cfRule type="expression" dxfId="2152" priority="84" stopIfTrue="1">
      <formula>($C32="Lø")</formula>
    </cfRule>
  </conditionalFormatting>
  <conditionalFormatting sqref="D32:K32">
    <cfRule type="expression" dxfId="2151" priority="81" stopIfTrue="1">
      <formula>($C32="Sø")</formula>
    </cfRule>
    <cfRule type="expression" dxfId="2150" priority="82" stopIfTrue="1">
      <formula>($C32="Lø")</formula>
    </cfRule>
  </conditionalFormatting>
  <conditionalFormatting sqref="J6:K6">
    <cfRule type="expression" dxfId="2149" priority="79" stopIfTrue="1">
      <formula>($C6="Sø")</formula>
    </cfRule>
    <cfRule type="expression" dxfId="2148" priority="80" stopIfTrue="1">
      <formula>($C6="Lø")</formula>
    </cfRule>
  </conditionalFormatting>
  <conditionalFormatting sqref="D6:I6">
    <cfRule type="expression" dxfId="2147" priority="77" stopIfTrue="1">
      <formula>($C6="Sø")</formula>
    </cfRule>
    <cfRule type="expression" dxfId="2146" priority="78" stopIfTrue="1">
      <formula>($C6="Lø")</formula>
    </cfRule>
  </conditionalFormatting>
  <conditionalFormatting sqref="J6:K6">
    <cfRule type="expression" dxfId="2145" priority="75" stopIfTrue="1">
      <formula>($C6="Sø")</formula>
    </cfRule>
    <cfRule type="expression" dxfId="2144" priority="76" stopIfTrue="1">
      <formula>($C6="Lø")</formula>
    </cfRule>
  </conditionalFormatting>
  <conditionalFormatting sqref="D6:I6">
    <cfRule type="expression" dxfId="2143" priority="73" stopIfTrue="1">
      <formula>($C6="Sø")</formula>
    </cfRule>
    <cfRule type="expression" dxfId="2142" priority="74" stopIfTrue="1">
      <formula>($C6="Lø")</formula>
    </cfRule>
  </conditionalFormatting>
  <conditionalFormatting sqref="D6:K6">
    <cfRule type="expression" dxfId="2141" priority="71" stopIfTrue="1">
      <formula>($C6="Sø")</formula>
    </cfRule>
    <cfRule type="expression" dxfId="2140" priority="72" stopIfTrue="1">
      <formula>($C6="Lø")</formula>
    </cfRule>
  </conditionalFormatting>
  <conditionalFormatting sqref="D6:E6">
    <cfRule type="expression" dxfId="2139" priority="69" stopIfTrue="1">
      <formula>($C6="Sø")</formula>
    </cfRule>
    <cfRule type="expression" dxfId="2138" priority="70" stopIfTrue="1">
      <formula>($C6="Lø")</formula>
    </cfRule>
  </conditionalFormatting>
  <conditionalFormatting sqref="D6:K6">
    <cfRule type="expression" dxfId="2137" priority="67" stopIfTrue="1">
      <formula>($C6="Sø")</formula>
    </cfRule>
    <cfRule type="expression" dxfId="2136" priority="68" stopIfTrue="1">
      <formula>($C6="Lø")</formula>
    </cfRule>
  </conditionalFormatting>
  <conditionalFormatting sqref="D6:E6">
    <cfRule type="expression" dxfId="2135" priority="65" stopIfTrue="1">
      <formula>($C6="Sø")</formula>
    </cfRule>
    <cfRule type="expression" dxfId="2134" priority="66" stopIfTrue="1">
      <formula>($C6="Lø")</formula>
    </cfRule>
  </conditionalFormatting>
  <conditionalFormatting sqref="J7:K7">
    <cfRule type="expression" dxfId="2133" priority="63" stopIfTrue="1">
      <formula>($C7="Sø")</formula>
    </cfRule>
    <cfRule type="expression" dxfId="2132" priority="64" stopIfTrue="1">
      <formula>($C7="Lø")</formula>
    </cfRule>
  </conditionalFormatting>
  <conditionalFormatting sqref="D7:I7">
    <cfRule type="expression" dxfId="2131" priority="61" stopIfTrue="1">
      <formula>($C7="Sø")</formula>
    </cfRule>
    <cfRule type="expression" dxfId="2130" priority="62" stopIfTrue="1">
      <formula>($C7="Lø")</formula>
    </cfRule>
  </conditionalFormatting>
  <conditionalFormatting sqref="J7:K7">
    <cfRule type="expression" dxfId="2129" priority="59" stopIfTrue="1">
      <formula>($C7="Sø")</formula>
    </cfRule>
    <cfRule type="expression" dxfId="2128" priority="60" stopIfTrue="1">
      <formula>($C7="Lø")</formula>
    </cfRule>
  </conditionalFormatting>
  <conditionalFormatting sqref="D7:I7">
    <cfRule type="expression" dxfId="2127" priority="57" stopIfTrue="1">
      <formula>($C7="Sø")</formula>
    </cfRule>
    <cfRule type="expression" dxfId="2126" priority="58" stopIfTrue="1">
      <formula>($C7="Lø")</formula>
    </cfRule>
  </conditionalFormatting>
  <conditionalFormatting sqref="D7:K7">
    <cfRule type="expression" dxfId="2125" priority="55" stopIfTrue="1">
      <formula>($C7="Sø")</formula>
    </cfRule>
    <cfRule type="expression" dxfId="2124" priority="56" stopIfTrue="1">
      <formula>($C7="Lø")</formula>
    </cfRule>
  </conditionalFormatting>
  <conditionalFormatting sqref="D7:E7">
    <cfRule type="expression" dxfId="2123" priority="53" stopIfTrue="1">
      <formula>($C7="Sø")</formula>
    </cfRule>
    <cfRule type="expression" dxfId="2122" priority="54" stopIfTrue="1">
      <formula>($C7="Lø")</formula>
    </cfRule>
  </conditionalFormatting>
  <conditionalFormatting sqref="D7:K7">
    <cfRule type="expression" dxfId="2121" priority="51" stopIfTrue="1">
      <formula>($C7="Sø")</formula>
    </cfRule>
    <cfRule type="expression" dxfId="2120" priority="52" stopIfTrue="1">
      <formula>($C7="Lø")</formula>
    </cfRule>
  </conditionalFormatting>
  <conditionalFormatting sqref="D7:E7">
    <cfRule type="expression" dxfId="2119" priority="49" stopIfTrue="1">
      <formula>($C7="Sø")</formula>
    </cfRule>
    <cfRule type="expression" dxfId="2118" priority="50" stopIfTrue="1">
      <formula>($C7="Lø")</formula>
    </cfRule>
  </conditionalFormatting>
  <conditionalFormatting sqref="J8:K8">
    <cfRule type="expression" dxfId="2117" priority="47" stopIfTrue="1">
      <formula>($C8="Sø")</formula>
    </cfRule>
    <cfRule type="expression" dxfId="2116" priority="48" stopIfTrue="1">
      <formula>($C8="Lø")</formula>
    </cfRule>
  </conditionalFormatting>
  <conditionalFormatting sqref="D8:I8">
    <cfRule type="expression" dxfId="2115" priority="45" stopIfTrue="1">
      <formula>($C8="Sø")</formula>
    </cfRule>
    <cfRule type="expression" dxfId="2114" priority="46" stopIfTrue="1">
      <formula>($C8="Lø")</formula>
    </cfRule>
  </conditionalFormatting>
  <conditionalFormatting sqref="J8:K8">
    <cfRule type="expression" dxfId="2113" priority="43" stopIfTrue="1">
      <formula>($C8="Sø")</formula>
    </cfRule>
    <cfRule type="expression" dxfId="2112" priority="44" stopIfTrue="1">
      <formula>($C8="Lø")</formula>
    </cfRule>
  </conditionalFormatting>
  <conditionalFormatting sqref="D8:I8">
    <cfRule type="expression" dxfId="2111" priority="41" stopIfTrue="1">
      <formula>($C8="Sø")</formula>
    </cfRule>
    <cfRule type="expression" dxfId="2110" priority="42" stopIfTrue="1">
      <formula>($C8="Lø")</formula>
    </cfRule>
  </conditionalFormatting>
  <conditionalFormatting sqref="D8:K8">
    <cfRule type="expression" dxfId="2109" priority="39" stopIfTrue="1">
      <formula>($C8="Sø")</formula>
    </cfRule>
    <cfRule type="expression" dxfId="2108" priority="40" stopIfTrue="1">
      <formula>($C8="Lø")</formula>
    </cfRule>
  </conditionalFormatting>
  <conditionalFormatting sqref="D8:E8">
    <cfRule type="expression" dxfId="2107" priority="37" stopIfTrue="1">
      <formula>($C8="Sø")</formula>
    </cfRule>
    <cfRule type="expression" dxfId="2106" priority="38" stopIfTrue="1">
      <formula>($C8="Lø")</formula>
    </cfRule>
  </conditionalFormatting>
  <conditionalFormatting sqref="D8:K8">
    <cfRule type="expression" dxfId="2105" priority="35" stopIfTrue="1">
      <formula>($C8="Sø")</formula>
    </cfRule>
    <cfRule type="expression" dxfId="2104" priority="36" stopIfTrue="1">
      <formula>($C8="Lø")</formula>
    </cfRule>
  </conditionalFormatting>
  <conditionalFormatting sqref="D8:E8">
    <cfRule type="expression" dxfId="2103" priority="33" stopIfTrue="1">
      <formula>($C8="Sø")</formula>
    </cfRule>
    <cfRule type="expression" dxfId="2102" priority="34" stopIfTrue="1">
      <formula>($C8="Lø")</formula>
    </cfRule>
  </conditionalFormatting>
  <conditionalFormatting sqref="J9:K9">
    <cfRule type="expression" dxfId="2101" priority="31" stopIfTrue="1">
      <formula>($C9="Sø")</formula>
    </cfRule>
    <cfRule type="expression" dxfId="2100" priority="32" stopIfTrue="1">
      <formula>($C9="Lø")</formula>
    </cfRule>
  </conditionalFormatting>
  <conditionalFormatting sqref="D9:I9">
    <cfRule type="expression" dxfId="2099" priority="29" stopIfTrue="1">
      <formula>($C9="Sø")</formula>
    </cfRule>
    <cfRule type="expression" dxfId="2098" priority="30" stopIfTrue="1">
      <formula>($C9="Lø")</formula>
    </cfRule>
  </conditionalFormatting>
  <conditionalFormatting sqref="J9:K9">
    <cfRule type="expression" dxfId="2097" priority="27" stopIfTrue="1">
      <formula>($C9="Sø")</formula>
    </cfRule>
    <cfRule type="expression" dxfId="2096" priority="28" stopIfTrue="1">
      <formula>($C9="Lø")</formula>
    </cfRule>
  </conditionalFormatting>
  <conditionalFormatting sqref="D9:I9">
    <cfRule type="expression" dxfId="2095" priority="25" stopIfTrue="1">
      <formula>($C9="Sø")</formula>
    </cfRule>
    <cfRule type="expression" dxfId="2094" priority="26" stopIfTrue="1">
      <formula>($C9="Lø")</formula>
    </cfRule>
  </conditionalFormatting>
  <conditionalFormatting sqref="D9:K9">
    <cfRule type="expression" dxfId="2093" priority="23" stopIfTrue="1">
      <formula>($C9="Sø")</formula>
    </cfRule>
    <cfRule type="expression" dxfId="2092" priority="24" stopIfTrue="1">
      <formula>($C9="Lø")</formula>
    </cfRule>
  </conditionalFormatting>
  <conditionalFormatting sqref="D9:E9">
    <cfRule type="expression" dxfId="2091" priority="21" stopIfTrue="1">
      <formula>($C9="Sø")</formula>
    </cfRule>
    <cfRule type="expression" dxfId="2090" priority="22" stopIfTrue="1">
      <formula>($C9="Lø")</formula>
    </cfRule>
  </conditionalFormatting>
  <conditionalFormatting sqref="D9:K9">
    <cfRule type="expression" dxfId="2089" priority="19" stopIfTrue="1">
      <formula>($C9="Sø")</formula>
    </cfRule>
    <cfRule type="expression" dxfId="2088" priority="20" stopIfTrue="1">
      <formula>($C9="Lø")</formula>
    </cfRule>
  </conditionalFormatting>
  <conditionalFormatting sqref="D9:E9">
    <cfRule type="expression" dxfId="2087" priority="17" stopIfTrue="1">
      <formula>($C9="Sø")</formula>
    </cfRule>
    <cfRule type="expression" dxfId="2086" priority="18" stopIfTrue="1">
      <formula>($C9="Lø")</formula>
    </cfRule>
  </conditionalFormatting>
  <conditionalFormatting sqref="J12:K12">
    <cfRule type="expression" dxfId="2085" priority="15" stopIfTrue="1">
      <formula>($C12="Sø")</formula>
    </cfRule>
    <cfRule type="expression" dxfId="2084" priority="16" stopIfTrue="1">
      <formula>($C12="Lø")</formula>
    </cfRule>
  </conditionalFormatting>
  <conditionalFormatting sqref="D12:I12">
    <cfRule type="expression" dxfId="2083" priority="13" stopIfTrue="1">
      <formula>($C12="Sø")</formula>
    </cfRule>
    <cfRule type="expression" dxfId="2082" priority="14" stopIfTrue="1">
      <formula>($C12="Lø")</formula>
    </cfRule>
  </conditionalFormatting>
  <conditionalFormatting sqref="J12:K12">
    <cfRule type="expression" dxfId="2081" priority="11" stopIfTrue="1">
      <formula>($C12="Sø")</formula>
    </cfRule>
    <cfRule type="expression" dxfId="2080" priority="12" stopIfTrue="1">
      <formula>($C12="Lø")</formula>
    </cfRule>
  </conditionalFormatting>
  <conditionalFormatting sqref="D12:I12">
    <cfRule type="expression" dxfId="2079" priority="9" stopIfTrue="1">
      <formula>($C12="Sø")</formula>
    </cfRule>
    <cfRule type="expression" dxfId="2078" priority="10" stopIfTrue="1">
      <formula>($C12="Lø")</formula>
    </cfRule>
  </conditionalFormatting>
  <conditionalFormatting sqref="D12:K12">
    <cfRule type="expression" dxfId="2077" priority="7" stopIfTrue="1">
      <formula>($C12="Sø")</formula>
    </cfRule>
    <cfRule type="expression" dxfId="2076" priority="8" stopIfTrue="1">
      <formula>($C12="Lø")</formula>
    </cfRule>
  </conditionalFormatting>
  <conditionalFormatting sqref="D12:E12">
    <cfRule type="expression" dxfId="2075" priority="5" stopIfTrue="1">
      <formula>($C12="Sø")</formula>
    </cfRule>
    <cfRule type="expression" dxfId="2074" priority="6" stopIfTrue="1">
      <formula>($C12="Lø")</formula>
    </cfRule>
  </conditionalFormatting>
  <conditionalFormatting sqref="D12:K12">
    <cfRule type="expression" dxfId="2073" priority="3" stopIfTrue="1">
      <formula>($C12="Sø")</formula>
    </cfRule>
    <cfRule type="expression" dxfId="2072" priority="4" stopIfTrue="1">
      <formula>($C12="Lø")</formula>
    </cfRule>
  </conditionalFormatting>
  <conditionalFormatting sqref="D12:E12">
    <cfRule type="expression" dxfId="2071" priority="1" stopIfTrue="1">
      <formula>($C12="Sø")</formula>
    </cfRule>
    <cfRule type="expression" dxfId="2070" priority="2" stopIfTrue="1">
      <formula>($C12="Lø")</formula>
    </cfRule>
  </conditionalFormatting>
  <dataValidations count="8">
    <dataValidation type="list" showInputMessage="1" showErrorMessage="1" sqref="M4:M34">
      <formula1>"¨,Ma,Ti,On,To,Fr"</formula1>
    </dataValidation>
    <dataValidation allowBlank="1" showInputMessage="1" showErrorMessage="1" promptTitle="Sluttid" prompt="Sluttid angives som et klokkeslet på formen tt:mm." sqref="V2:V3 E2:T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Mødetid" prompt="Mødetid angives som et klokkeslet på formen tt:mm." sqref="D2:D3"/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5" sqref="D5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Jul</v>
      </c>
      <c r="B1" s="69">
        <f>YEAR($B$4)</f>
        <v>2012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DATE(Baggrundsoplysninger!B2,7,1)</f>
        <v>39629</v>
      </c>
      <c r="C4" s="6" t="str">
        <f>LOOKUP(WEEKDAY(B4,2),{1,2,3,4,5,6,7},{"Ma","Ti","On","To","Fr","Lø","Sø"})</f>
        <v>Sø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>IF(AND(D4,E4&lt;&gt;""),(E4-D4),"")</f>
        <v/>
      </c>
      <c r="P4" s="8" t="str">
        <f t="shared" ref="P4:P34" si="0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34" si="1">IF(SUM(O4:R4)&gt;0,(SUM(N4:R4)),"")</f>
        <v/>
      </c>
      <c r="T4" s="9" t="str">
        <f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34" si="2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</v>
      </c>
      <c r="W4" s="10" t="str">
        <f t="shared" ref="W4:W34" si="3">IF(U4="","",(-V4+U4+0.0000001))</f>
        <v/>
      </c>
      <c r="X4" s="83">
        <f>IF(W4="",Jun!X35, Jun!X35+W4)</f>
        <v>0</v>
      </c>
      <c r="Y4" s="103"/>
    </row>
    <row r="5" spans="1:25">
      <c r="A5" s="100">
        <f>IF(C5="Ma",WEEKNUM(B5,2)-Baggrundsoplysninger!$I$2,"")</f>
        <v>27</v>
      </c>
      <c r="B5" s="70">
        <f>B4+1</f>
        <v>39630</v>
      </c>
      <c r="C5" s="6" t="str">
        <f>LOOKUP(WEEKDAY(B5,2),{1,2,3,4,5,6,7},{"Ma","Ti","On","To","Fr","Lø","Sø"})</f>
        <v>Ma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ref="O5:O34" si="4">IF(AND(D5,E5&lt;&gt;""),(E5-D5),"")</f>
        <v/>
      </c>
      <c r="P5" s="8" t="str">
        <f t="shared" si="0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1"/>
        <v/>
      </c>
      <c r="T5" s="9" t="str">
        <f t="shared" ref="T5:T35" si="5">IF(L5="","",IF(L5="Flexdag",0,IF(OR((L5="omsorgsdag-seniordag"),(L5="kursus"),(L5="ferie"),(L5="sygdom"),(L5="Barns 1. sygedag"),(L5="Barns 2. sygedag"),(L5="særlig feriedag"),(L5="helligdag")),V5)))</f>
        <v/>
      </c>
      <c r="U5" s="8" t="str">
        <f t="shared" si="2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0.29166666666666669</v>
      </c>
      <c r="W5" s="10" t="str">
        <f t="shared" si="3"/>
        <v/>
      </c>
      <c r="X5" s="83">
        <f t="shared" ref="X5:X34" si="6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7">B5+1</f>
        <v>39631</v>
      </c>
      <c r="C6" s="6" t="str">
        <f>LOOKUP(WEEKDAY(B6,2),{1,2,3,4,5,6,7},{"Ma","Ti","On","To","Fr","Lø","Sø"})</f>
        <v>Ti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4"/>
        <v/>
      </c>
      <c r="P6" s="8" t="str">
        <f t="shared" si="0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1"/>
        <v/>
      </c>
      <c r="T6" s="9" t="str">
        <f t="shared" si="5"/>
        <v/>
      </c>
      <c r="U6" s="8" t="str">
        <f t="shared" si="2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0.33333333333333331</v>
      </c>
      <c r="W6" s="10" t="str">
        <f t="shared" si="3"/>
        <v/>
      </c>
      <c r="X6" s="83">
        <f t="shared" si="6"/>
        <v>0</v>
      </c>
      <c r="Y6" s="103"/>
    </row>
    <row r="7" spans="1:25">
      <c r="A7" s="100" t="str">
        <f>IF(C7="Ma",WEEKNUM(B7,2)-Baggrundsoplysninger!$I$2,"")</f>
        <v/>
      </c>
      <c r="B7" s="70">
        <f t="shared" si="7"/>
        <v>39632</v>
      </c>
      <c r="C7" s="6" t="str">
        <f>LOOKUP(WEEKDAY(B7,2),{1,2,3,4,5,6,7},{"Ma","Ti","On","To","Fr","Lø","Sø"})</f>
        <v>On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4"/>
        <v/>
      </c>
      <c r="P7" s="8" t="str">
        <f t="shared" si="0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>IF(SUM(O7:R7)&gt;0,(SUM(N7:R7)),"")</f>
        <v/>
      </c>
      <c r="T7" s="9" t="str">
        <f t="shared" si="5"/>
        <v/>
      </c>
      <c r="U7" s="8" t="str">
        <f t="shared" si="2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0.33333333333333331</v>
      </c>
      <c r="W7" s="10" t="str">
        <f>IF(U7="","",(-V7+U7+0.0000001))</f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39633</v>
      </c>
      <c r="C8" s="6" t="str">
        <f>LOOKUP(WEEKDAY(B8,2),{1,2,3,4,5,6,7},{"Ma","Ti","On","To","Fr","Lø","Sø"})</f>
        <v>To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>IF(AND(D8,E8&lt;&gt;""),(E8-D8),"")</f>
        <v/>
      </c>
      <c r="P8" s="8" t="str">
        <f t="shared" si="0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1"/>
        <v/>
      </c>
      <c r="T8" s="9" t="str">
        <f t="shared" si="5"/>
        <v/>
      </c>
      <c r="U8" s="8" t="str">
        <f t="shared" si="2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0.33333333333333331</v>
      </c>
      <c r="W8" s="10" t="str">
        <f t="shared" si="3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39634</v>
      </c>
      <c r="C9" s="6" t="str">
        <f>LOOKUP(WEEKDAY(B9,2),{1,2,3,4,5,6,7},{"Ma","Ti","On","To","Fr","Lø","Sø"})</f>
        <v>Fr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4"/>
        <v/>
      </c>
      <c r="P9" s="8" t="str">
        <f t="shared" si="0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1"/>
        <v/>
      </c>
      <c r="T9" s="9" t="str">
        <f t="shared" si="5"/>
        <v/>
      </c>
      <c r="U9" s="8" t="str">
        <f t="shared" si="2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0.25</v>
      </c>
      <c r="W9" s="10" t="str">
        <f t="shared" si="3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39635</v>
      </c>
      <c r="C10" s="6" t="str">
        <f>LOOKUP(WEEKDAY(B10,2),{1,2,3,4,5,6,7},{"Ma","Ti","On","To","Fr","Lø","Sø"})</f>
        <v>Lø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4"/>
        <v/>
      </c>
      <c r="P10" s="8" t="str">
        <f t="shared" si="0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1"/>
        <v/>
      </c>
      <c r="T10" s="9" t="str">
        <f t="shared" si="5"/>
        <v/>
      </c>
      <c r="U10" s="8" t="str">
        <f t="shared" si="2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</v>
      </c>
      <c r="W10" s="10" t="str">
        <f t="shared" si="3"/>
        <v/>
      </c>
      <c r="X10" s="83">
        <f t="shared" si="6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7"/>
        <v>39636</v>
      </c>
      <c r="C11" s="6" t="str">
        <f>LOOKUP(WEEKDAY(B11,2),{1,2,3,4,5,6,7},{"Ma","Ti","On","To","Fr","Lø","Sø"})</f>
        <v>Sø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4"/>
        <v/>
      </c>
      <c r="P11" s="8" t="str">
        <f t="shared" si="0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1"/>
        <v/>
      </c>
      <c r="T11" s="9" t="str">
        <f t="shared" si="5"/>
        <v/>
      </c>
      <c r="U11" s="8" t="str">
        <f t="shared" si="2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</v>
      </c>
      <c r="W11" s="10" t="str">
        <f t="shared" si="3"/>
        <v/>
      </c>
      <c r="X11" s="83">
        <f t="shared" si="6"/>
        <v>0</v>
      </c>
      <c r="Y11" s="103"/>
    </row>
    <row r="12" spans="1:25">
      <c r="A12" s="100">
        <f>IF(C12="Ma",WEEKNUM(B12,2)-Baggrundsoplysninger!$I$2,"")</f>
        <v>28</v>
      </c>
      <c r="B12" s="70">
        <f>B11+1</f>
        <v>39637</v>
      </c>
      <c r="C12" s="6" t="str">
        <f>LOOKUP(WEEKDAY(B12,2),{1,2,3,4,5,6,7},{"Ma","Ti","On","To","Fr","Lø","Sø"})</f>
        <v>Ma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4"/>
        <v/>
      </c>
      <c r="P12" s="8" t="str">
        <f t="shared" si="0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1"/>
        <v/>
      </c>
      <c r="T12" s="9" t="str">
        <f t="shared" si="5"/>
        <v/>
      </c>
      <c r="U12" s="8" t="str">
        <f t="shared" si="2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0.29166666666666669</v>
      </c>
      <c r="W12" s="10" t="str">
        <f t="shared" si="3"/>
        <v/>
      </c>
      <c r="X12" s="83">
        <f t="shared" si="6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8">B12+1</f>
        <v>39638</v>
      </c>
      <c r="C13" s="6" t="str">
        <f>LOOKUP(WEEKDAY(B13,2),{1,2,3,4,5,6,7},{"Ma","Ti","On","To","Fr","Lø","Sø"})</f>
        <v>Ti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4"/>
        <v/>
      </c>
      <c r="P13" s="8" t="str">
        <f t="shared" si="0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1"/>
        <v/>
      </c>
      <c r="T13" s="9" t="str">
        <f t="shared" si="5"/>
        <v/>
      </c>
      <c r="U13" s="8" t="str">
        <f t="shared" si="2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0.33333333333333331</v>
      </c>
      <c r="W13" s="10" t="str">
        <f t="shared" si="3"/>
        <v/>
      </c>
      <c r="X13" s="83">
        <f t="shared" si="6"/>
        <v>0</v>
      </c>
      <c r="Y13" s="103"/>
    </row>
    <row r="14" spans="1:25">
      <c r="A14" s="100" t="str">
        <f>IF(C14="Ma",WEEKNUM(B14,2)-Baggrundsoplysninger!$I$2,"")</f>
        <v/>
      </c>
      <c r="B14" s="70">
        <f t="shared" si="8"/>
        <v>39639</v>
      </c>
      <c r="C14" s="6" t="str">
        <f>LOOKUP(WEEKDAY(B14,2),{1,2,3,4,5,6,7},{"Ma","Ti","On","To","Fr","Lø","Sø"})</f>
        <v>On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4"/>
        <v/>
      </c>
      <c r="P14" s="8" t="str">
        <f t="shared" si="0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"/>
        <v/>
      </c>
      <c r="T14" s="9" t="str">
        <f t="shared" si="5"/>
        <v/>
      </c>
      <c r="U14" s="8" t="str">
        <f t="shared" si="2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0.33333333333333331</v>
      </c>
      <c r="W14" s="10" t="str">
        <f t="shared" si="3"/>
        <v/>
      </c>
      <c r="X14" s="83">
        <f t="shared" si="6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8"/>
        <v>39640</v>
      </c>
      <c r="C15" s="6" t="str">
        <f>LOOKUP(WEEKDAY(B15,2),{1,2,3,4,5,6,7},{"Ma","Ti","On","To","Fr","Lø","Sø"})</f>
        <v>To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4"/>
        <v/>
      </c>
      <c r="P15" s="8" t="str">
        <f t="shared" si="0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"/>
        <v/>
      </c>
      <c r="T15" s="9" t="str">
        <f t="shared" si="5"/>
        <v/>
      </c>
      <c r="U15" s="8" t="str">
        <f t="shared" si="2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0.33333333333333331</v>
      </c>
      <c r="W15" s="10" t="str">
        <f t="shared" si="3"/>
        <v/>
      </c>
      <c r="X15" s="83">
        <f t="shared" si="6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8"/>
        <v>39641</v>
      </c>
      <c r="C16" s="6" t="str">
        <f>LOOKUP(WEEKDAY(B16,2),{1,2,3,4,5,6,7},{"Ma","Ti","On","To","Fr","Lø","Sø"})</f>
        <v>Fr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4"/>
        <v/>
      </c>
      <c r="P16" s="8" t="str">
        <f t="shared" si="0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"/>
        <v/>
      </c>
      <c r="T16" s="9" t="str">
        <f t="shared" si="5"/>
        <v/>
      </c>
      <c r="U16" s="8" t="str">
        <f t="shared" si="2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0.25</v>
      </c>
      <c r="W16" s="10" t="str">
        <f t="shared" si="3"/>
        <v/>
      </c>
      <c r="X16" s="83">
        <f t="shared" si="6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8"/>
        <v>39642</v>
      </c>
      <c r="C17" s="6" t="str">
        <f>LOOKUP(WEEKDAY(B17,2),{1,2,3,4,5,6,7},{"Ma","Ti","On","To","Fr","Lø","Sø"})</f>
        <v>Lø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4"/>
        <v/>
      </c>
      <c r="P17" s="8" t="str">
        <f t="shared" si="0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"/>
        <v/>
      </c>
      <c r="T17" s="9" t="str">
        <f t="shared" si="5"/>
        <v/>
      </c>
      <c r="U17" s="8" t="str">
        <f t="shared" si="2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</v>
      </c>
      <c r="W17" s="10" t="str">
        <f t="shared" si="3"/>
        <v/>
      </c>
      <c r="X17" s="83">
        <f t="shared" si="6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8"/>
        <v>39643</v>
      </c>
      <c r="C18" s="6" t="str">
        <f>LOOKUP(WEEKDAY(B18,2),{1,2,3,4,5,6,7},{"Ma","Ti","On","To","Fr","Lø","Sø"})</f>
        <v>Sø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4"/>
        <v/>
      </c>
      <c r="P18" s="8" t="str">
        <f t="shared" si="0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"/>
        <v/>
      </c>
      <c r="T18" s="9" t="str">
        <f t="shared" si="5"/>
        <v/>
      </c>
      <c r="U18" s="8" t="str">
        <f t="shared" si="2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</v>
      </c>
      <c r="W18" s="10" t="str">
        <f t="shared" si="3"/>
        <v/>
      </c>
      <c r="X18" s="83">
        <f t="shared" si="6"/>
        <v>0</v>
      </c>
      <c r="Y18" s="104"/>
    </row>
    <row r="19" spans="1:25">
      <c r="A19" s="100">
        <f>IF(C19="Ma",WEEKNUM(B19,2)-Baggrundsoplysninger!$I$2,"")</f>
        <v>29</v>
      </c>
      <c r="B19" s="70">
        <f t="shared" si="8"/>
        <v>39644</v>
      </c>
      <c r="C19" s="6" t="str">
        <f>LOOKUP(WEEKDAY(B19,2),{1,2,3,4,5,6,7},{"Ma","Ti","On","To","Fr","Lø","Sø"})</f>
        <v>Ma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4"/>
        <v/>
      </c>
      <c r="P19" s="8" t="str">
        <f t="shared" si="0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"/>
        <v/>
      </c>
      <c r="T19" s="9" t="str">
        <f t="shared" si="5"/>
        <v/>
      </c>
      <c r="U19" s="8" t="str">
        <f t="shared" si="2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0.29166666666666669</v>
      </c>
      <c r="W19" s="10" t="str">
        <f t="shared" si="3"/>
        <v/>
      </c>
      <c r="X19" s="83">
        <f t="shared" si="6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8"/>
        <v>39645</v>
      </c>
      <c r="C20" s="6" t="str">
        <f>LOOKUP(WEEKDAY(B20,2),{1,2,3,4,5,6,7},{"Ma","Ti","On","To","Fr","Lø","Sø"})</f>
        <v>Ti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4"/>
        <v/>
      </c>
      <c r="P20" s="8" t="str">
        <f t="shared" si="0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"/>
        <v/>
      </c>
      <c r="T20" s="9" t="str">
        <f t="shared" si="5"/>
        <v/>
      </c>
      <c r="U20" s="8" t="str">
        <f t="shared" si="2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0.33333333333333331</v>
      </c>
      <c r="W20" s="10" t="str">
        <f t="shared" si="3"/>
        <v/>
      </c>
      <c r="X20" s="83">
        <f t="shared" si="6"/>
        <v>0</v>
      </c>
      <c r="Y20" s="103"/>
    </row>
    <row r="21" spans="1:25">
      <c r="A21" s="100" t="str">
        <f>IF(C21="Ma",WEEKNUM(B21,2)-Baggrundsoplysninger!$I$2,"")</f>
        <v/>
      </c>
      <c r="B21" s="70">
        <f t="shared" si="8"/>
        <v>39646</v>
      </c>
      <c r="C21" s="6" t="str">
        <f>LOOKUP(WEEKDAY(B21,2),{1,2,3,4,5,6,7},{"Ma","Ti","On","To","Fr","Lø","Sø"})</f>
        <v>On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4"/>
        <v/>
      </c>
      <c r="P21" s="8" t="str">
        <f t="shared" si="0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"/>
        <v/>
      </c>
      <c r="T21" s="9" t="str">
        <f t="shared" si="5"/>
        <v/>
      </c>
      <c r="U21" s="8" t="str">
        <f t="shared" si="2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0.33333333333333331</v>
      </c>
      <c r="W21" s="10" t="str">
        <f t="shared" si="3"/>
        <v/>
      </c>
      <c r="X21" s="83">
        <f t="shared" si="6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8"/>
        <v>39647</v>
      </c>
      <c r="C22" s="6" t="str">
        <f>LOOKUP(WEEKDAY(B22,2),{1,2,3,4,5,6,7},{"Ma","Ti","On","To","Fr","Lø","Sø"})</f>
        <v>To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4"/>
        <v/>
      </c>
      <c r="P22" s="8" t="str">
        <f t="shared" si="0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"/>
        <v/>
      </c>
      <c r="T22" s="9" t="str">
        <f t="shared" si="5"/>
        <v/>
      </c>
      <c r="U22" s="8" t="str">
        <f t="shared" si="2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0.33333333333333331</v>
      </c>
      <c r="W22" s="10" t="str">
        <f t="shared" si="3"/>
        <v/>
      </c>
      <c r="X22" s="83">
        <f t="shared" si="6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8"/>
        <v>39648</v>
      </c>
      <c r="C23" s="6" t="str">
        <f>LOOKUP(WEEKDAY(B23,2),{1,2,3,4,5,6,7},{"Ma","Ti","On","To","Fr","Lø","Sø"})</f>
        <v>Fr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4"/>
        <v/>
      </c>
      <c r="P23" s="8" t="str">
        <f t="shared" si="0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"/>
        <v/>
      </c>
      <c r="T23" s="9" t="str">
        <f t="shared" si="5"/>
        <v/>
      </c>
      <c r="U23" s="8" t="str">
        <f t="shared" si="2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0.25</v>
      </c>
      <c r="W23" s="10" t="str">
        <f t="shared" si="3"/>
        <v/>
      </c>
      <c r="X23" s="83">
        <f t="shared" si="6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8"/>
        <v>39649</v>
      </c>
      <c r="C24" s="6" t="str">
        <f>LOOKUP(WEEKDAY(B24,2),{1,2,3,4,5,6,7},{"Ma","Ti","On","To","Fr","Lø","Sø"})</f>
        <v>Lø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4"/>
        <v/>
      </c>
      <c r="P24" s="8" t="str">
        <f t="shared" si="0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"/>
        <v/>
      </c>
      <c r="T24" s="9" t="str">
        <f t="shared" si="5"/>
        <v/>
      </c>
      <c r="U24" s="8" t="str">
        <f t="shared" si="2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</v>
      </c>
      <c r="W24" s="10" t="str">
        <f t="shared" si="3"/>
        <v/>
      </c>
      <c r="X24" s="83">
        <f t="shared" si="6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8"/>
        <v>39650</v>
      </c>
      <c r="C25" s="6" t="str">
        <f>LOOKUP(WEEKDAY(B25,2),{1,2,3,4,5,6,7},{"Ma","Ti","On","To","Fr","Lø","Sø"})</f>
        <v>Sø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4"/>
        <v/>
      </c>
      <c r="P25" s="8" t="str">
        <f t="shared" si="0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"/>
        <v/>
      </c>
      <c r="T25" s="9" t="str">
        <f t="shared" si="5"/>
        <v/>
      </c>
      <c r="U25" s="8" t="str">
        <f t="shared" si="2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</v>
      </c>
      <c r="W25" s="10" t="str">
        <f t="shared" si="3"/>
        <v/>
      </c>
      <c r="X25" s="83">
        <f t="shared" si="6"/>
        <v>0</v>
      </c>
      <c r="Y25" s="103"/>
    </row>
    <row r="26" spans="1:25">
      <c r="A26" s="100">
        <f>IF(C26="Ma",WEEKNUM(B26,2)-Baggrundsoplysninger!$I$2,"")</f>
        <v>30</v>
      </c>
      <c r="B26" s="70">
        <f t="shared" si="8"/>
        <v>39651</v>
      </c>
      <c r="C26" s="6" t="str">
        <f>LOOKUP(WEEKDAY(B26,2),{1,2,3,4,5,6,7},{"Ma","Ti","On","To","Fr","Lø","Sø"})</f>
        <v>Ma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4"/>
        <v/>
      </c>
      <c r="P26" s="8" t="str">
        <f t="shared" si="0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"/>
        <v/>
      </c>
      <c r="T26" s="9" t="str">
        <f t="shared" si="5"/>
        <v/>
      </c>
      <c r="U26" s="8" t="str">
        <f t="shared" si="2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0.29166666666666669</v>
      </c>
      <c r="W26" s="10" t="str">
        <f t="shared" si="3"/>
        <v/>
      </c>
      <c r="X26" s="83">
        <f t="shared" si="6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8"/>
        <v>39652</v>
      </c>
      <c r="C27" s="6" t="str">
        <f>LOOKUP(WEEKDAY(B27,2),{1,2,3,4,5,6,7},{"Ma","Ti","On","To","Fr","Lø","Sø"})</f>
        <v>Ti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4"/>
        <v/>
      </c>
      <c r="P27" s="8" t="str">
        <f t="shared" si="0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"/>
        <v/>
      </c>
      <c r="T27" s="9" t="str">
        <f t="shared" si="5"/>
        <v/>
      </c>
      <c r="U27" s="8" t="str">
        <f t="shared" si="2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0.33333333333333331</v>
      </c>
      <c r="W27" s="10" t="str">
        <f t="shared" si="3"/>
        <v/>
      </c>
      <c r="X27" s="83">
        <f t="shared" si="6"/>
        <v>0</v>
      </c>
      <c r="Y27" s="103"/>
    </row>
    <row r="28" spans="1:25">
      <c r="A28" s="100" t="str">
        <f>IF(C28="Ma",WEEKNUM(B28,2)-Baggrundsoplysninger!$I$2,"")</f>
        <v/>
      </c>
      <c r="B28" s="70">
        <f t="shared" si="8"/>
        <v>39653</v>
      </c>
      <c r="C28" s="6" t="str">
        <f>LOOKUP(WEEKDAY(B28,2),{1,2,3,4,5,6,7},{"Ma","Ti","On","To","Fr","Lø","Sø"})</f>
        <v>On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4"/>
        <v/>
      </c>
      <c r="P28" s="8" t="str">
        <f t="shared" si="0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"/>
        <v/>
      </c>
      <c r="T28" s="9" t="str">
        <f t="shared" si="5"/>
        <v/>
      </c>
      <c r="U28" s="8" t="str">
        <f t="shared" si="2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0.33333333333333331</v>
      </c>
      <c r="W28" s="10" t="str">
        <f t="shared" si="3"/>
        <v/>
      </c>
      <c r="X28" s="83">
        <f t="shared" si="6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8"/>
        <v>39654</v>
      </c>
      <c r="C29" s="6" t="str">
        <f>LOOKUP(WEEKDAY(B29,2),{1,2,3,4,5,6,7},{"Ma","Ti","On","To","Fr","Lø","Sø"})</f>
        <v>To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4"/>
        <v/>
      </c>
      <c r="P29" s="8" t="str">
        <f t="shared" si="0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"/>
        <v/>
      </c>
      <c r="T29" s="9" t="str">
        <f t="shared" si="5"/>
        <v/>
      </c>
      <c r="U29" s="8" t="str">
        <f t="shared" si="2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0.33333333333333331</v>
      </c>
      <c r="W29" s="10" t="str">
        <f t="shared" si="3"/>
        <v/>
      </c>
      <c r="X29" s="83">
        <f t="shared" si="6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8"/>
        <v>39655</v>
      </c>
      <c r="C30" s="6" t="str">
        <f>LOOKUP(WEEKDAY(B30,2),{1,2,3,4,5,6,7},{"Ma","Ti","On","To","Fr","Lø","Sø"})</f>
        <v>Fr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4"/>
        <v/>
      </c>
      <c r="P30" s="8" t="str">
        <f t="shared" si="0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"/>
        <v/>
      </c>
      <c r="T30" s="9" t="str">
        <f t="shared" si="5"/>
        <v/>
      </c>
      <c r="U30" s="8" t="str">
        <f t="shared" si="2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0.25</v>
      </c>
      <c r="W30" s="10" t="str">
        <f t="shared" si="3"/>
        <v/>
      </c>
      <c r="X30" s="83">
        <f t="shared" si="6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8"/>
        <v>39656</v>
      </c>
      <c r="C31" s="6" t="str">
        <f>LOOKUP(WEEKDAY(B31,2),{1,2,3,4,5,6,7},{"Ma","Ti","On","To","Fr","Lø","Sø"})</f>
        <v>Lø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4"/>
        <v/>
      </c>
      <c r="P31" s="8" t="str">
        <f t="shared" si="0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"/>
        <v/>
      </c>
      <c r="T31" s="9" t="str">
        <f t="shared" si="5"/>
        <v/>
      </c>
      <c r="U31" s="8" t="str">
        <f t="shared" si="2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</v>
      </c>
      <c r="W31" s="10" t="str">
        <f t="shared" si="3"/>
        <v/>
      </c>
      <c r="X31" s="83">
        <f t="shared" si="6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8"/>
        <v>39657</v>
      </c>
      <c r="C32" s="6" t="str">
        <f>LOOKUP(WEEKDAY(B32,2),{1,2,3,4,5,6,7},{"Ma","Ti","On","To","Fr","Lø","Sø"})</f>
        <v>Sø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4"/>
        <v/>
      </c>
      <c r="P32" s="8" t="str">
        <f t="shared" si="0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"/>
        <v/>
      </c>
      <c r="T32" s="9" t="str">
        <f t="shared" si="5"/>
        <v/>
      </c>
      <c r="U32" s="8" t="str">
        <f t="shared" si="2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</v>
      </c>
      <c r="W32" s="10" t="str">
        <f t="shared" si="3"/>
        <v/>
      </c>
      <c r="X32" s="83">
        <f t="shared" si="6"/>
        <v>0</v>
      </c>
      <c r="Y32" s="103"/>
    </row>
    <row r="33" spans="1:25">
      <c r="A33" s="100">
        <f>IF(C33="Ma",WEEKNUM(B33,2)-Baggrundsoplysninger!$I$2,"")</f>
        <v>31</v>
      </c>
      <c r="B33" s="70">
        <f t="shared" si="8"/>
        <v>39658</v>
      </c>
      <c r="C33" s="6" t="str">
        <f>LOOKUP(WEEKDAY(B33,2),{1,2,3,4,5,6,7},{"Ma","Ti","On","To","Fr","Lø","Sø"})</f>
        <v>Ma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4"/>
        <v/>
      </c>
      <c r="P33" s="8" t="str">
        <f t="shared" si="0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"/>
        <v/>
      </c>
      <c r="T33" s="9" t="str">
        <f t="shared" si="5"/>
        <v/>
      </c>
      <c r="U33" s="8" t="str">
        <f t="shared" si="2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0.29166666666666669</v>
      </c>
      <c r="W33" s="10" t="str">
        <f t="shared" si="3"/>
        <v/>
      </c>
      <c r="X33" s="83">
        <f t="shared" si="6"/>
        <v>0</v>
      </c>
      <c r="Y33" s="103"/>
    </row>
    <row r="34" spans="1:25">
      <c r="A34" s="100" t="str">
        <f>IF(C34="Ma",WEEKNUM(B34,2)-Baggrundsoplysninger!$I$2,"")</f>
        <v/>
      </c>
      <c r="B34" s="70">
        <f t="shared" si="8"/>
        <v>39659</v>
      </c>
      <c r="C34" s="6" t="str">
        <f>LOOKUP(WEEKDAY(B34,2),{1,2,3,4,5,6,7},{"Ma","Ti","On","To","Fr","Lø","Sø"})</f>
        <v>Ti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4"/>
        <v/>
      </c>
      <c r="P34" s="8" t="str">
        <f t="shared" si="0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"/>
        <v/>
      </c>
      <c r="T34" s="9" t="str">
        <f t="shared" si="5"/>
        <v/>
      </c>
      <c r="U34" s="8" t="str">
        <f t="shared" si="2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0.33333333333333331</v>
      </c>
      <c r="W34" s="10" t="str">
        <f t="shared" si="3"/>
        <v/>
      </c>
      <c r="X34" s="83">
        <f t="shared" si="6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5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Jul</v>
      </c>
      <c r="B40" s="69">
        <f>YEAR($B$4)</f>
        <v>2012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Jun!X46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Jun!X50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Jun!X54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COUNTIF(L3:L34,"Sygdom")+Jun!C57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sygedag")+Jun!C60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sygedag")+Jun!C63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Jul</v>
      </c>
      <c r="B65" s="69">
        <f>YEAR($B$4)</f>
        <v>2012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2069" priority="206" stopIfTrue="1" operator="greaterThanOrEqual">
      <formula>0</formula>
    </cfRule>
    <cfRule type="cellIs" dxfId="2068" priority="207" stopIfTrue="1" operator="lessThan">
      <formula>0</formula>
    </cfRule>
  </conditionalFormatting>
  <conditionalFormatting sqref="W4:W34">
    <cfRule type="cellIs" dxfId="2067" priority="204" stopIfTrue="1" operator="greaterThanOrEqual">
      <formula>0</formula>
    </cfRule>
    <cfRule type="cellIs" dxfId="2066" priority="205" stopIfTrue="1" operator="lessThan">
      <formula>0</formula>
    </cfRule>
  </conditionalFormatting>
  <conditionalFormatting sqref="X35:X36">
    <cfRule type="cellIs" dxfId="2065" priority="202" stopIfTrue="1" operator="greaterThanOrEqual">
      <formula>0</formula>
    </cfRule>
    <cfRule type="cellIs" dxfId="2064" priority="203" stopIfTrue="1" operator="lessThan">
      <formula>0</formula>
    </cfRule>
  </conditionalFormatting>
  <conditionalFormatting sqref="D12:I34 A4:C34 D4:I9 T7:T35 J4:X34">
    <cfRule type="expression" dxfId="2063" priority="200" stopIfTrue="1">
      <formula>($C4="Sø")</formula>
    </cfRule>
    <cfRule type="expression" dxfId="2062" priority="201" stopIfTrue="1">
      <formula>($C4="Lø")</formula>
    </cfRule>
  </conditionalFormatting>
  <conditionalFormatting sqref="A4:C34">
    <cfRule type="expression" dxfId="2061" priority="198" stopIfTrue="1">
      <formula>($C4="Sø")</formula>
    </cfRule>
    <cfRule type="expression" dxfId="2060" priority="199" stopIfTrue="1">
      <formula>($C4="Lø")</formula>
    </cfRule>
  </conditionalFormatting>
  <conditionalFormatting sqref="A4:C34">
    <cfRule type="expression" dxfId="2059" priority="196" stopIfTrue="1">
      <formula>($B4="Sø")</formula>
    </cfRule>
    <cfRule type="expression" dxfId="2058" priority="197" stopIfTrue="1">
      <formula>($B4="Lø")</formula>
    </cfRule>
  </conditionalFormatting>
  <conditionalFormatting sqref="D7:I11">
    <cfRule type="expression" dxfId="2057" priority="194" stopIfTrue="1">
      <formula>($C7="Sø")</formula>
    </cfRule>
    <cfRule type="expression" dxfId="2056" priority="195" stopIfTrue="1">
      <formula>($C7="Lø")</formula>
    </cfRule>
  </conditionalFormatting>
  <conditionalFormatting sqref="J7:K7">
    <cfRule type="expression" dxfId="2055" priority="192" stopIfTrue="1">
      <formula>($C7="Sø")</formula>
    </cfRule>
    <cfRule type="expression" dxfId="2054" priority="193" stopIfTrue="1">
      <formula>($C7="Lø")</formula>
    </cfRule>
  </conditionalFormatting>
  <conditionalFormatting sqref="D6:E6">
    <cfRule type="expression" dxfId="2053" priority="190" stopIfTrue="1">
      <formula>($C6="Sø")</formula>
    </cfRule>
    <cfRule type="expression" dxfId="2052" priority="191" stopIfTrue="1">
      <formula>($C6="Lø")</formula>
    </cfRule>
  </conditionalFormatting>
  <conditionalFormatting sqref="M4:M34">
    <cfRule type="containsText" dxfId="2051" priority="189" operator="containsText" text="¨">
      <formula>NOT(ISERROR(SEARCH("¨",M4)))</formula>
    </cfRule>
  </conditionalFormatting>
  <conditionalFormatting sqref="D10:K10">
    <cfRule type="expression" dxfId="2050" priority="187" stopIfTrue="1">
      <formula>($C10="Sø")</formula>
    </cfRule>
    <cfRule type="expression" dxfId="2049" priority="188" stopIfTrue="1">
      <formula>($C10="Lø")</formula>
    </cfRule>
  </conditionalFormatting>
  <conditionalFormatting sqref="D10:E10">
    <cfRule type="expression" dxfId="2048" priority="185" stopIfTrue="1">
      <formula>($C10="Sø")</formula>
    </cfRule>
    <cfRule type="expression" dxfId="2047" priority="186" stopIfTrue="1">
      <formula>($C10="Lø")</formula>
    </cfRule>
  </conditionalFormatting>
  <conditionalFormatting sqref="D10:K10">
    <cfRule type="expression" dxfId="2046" priority="183" stopIfTrue="1">
      <formula>($C10="Sø")</formula>
    </cfRule>
    <cfRule type="expression" dxfId="2045" priority="184" stopIfTrue="1">
      <formula>($C10="Lø")</formula>
    </cfRule>
  </conditionalFormatting>
  <conditionalFormatting sqref="D10:E10">
    <cfRule type="expression" dxfId="2044" priority="181" stopIfTrue="1">
      <formula>($C10="Sø")</formula>
    </cfRule>
    <cfRule type="expression" dxfId="2043" priority="182" stopIfTrue="1">
      <formula>($C10="Lø")</formula>
    </cfRule>
  </conditionalFormatting>
  <conditionalFormatting sqref="D12:I12">
    <cfRule type="expression" dxfId="2042" priority="179" stopIfTrue="1">
      <formula>($C12="Sø")</formula>
    </cfRule>
    <cfRule type="expression" dxfId="2041" priority="180" stopIfTrue="1">
      <formula>($C12="Lø")</formula>
    </cfRule>
  </conditionalFormatting>
  <conditionalFormatting sqref="D12:K12">
    <cfRule type="expression" dxfId="2040" priority="177" stopIfTrue="1">
      <formula>($C12="Sø")</formula>
    </cfRule>
    <cfRule type="expression" dxfId="2039" priority="178" stopIfTrue="1">
      <formula>($C12="Lø")</formula>
    </cfRule>
  </conditionalFormatting>
  <conditionalFormatting sqref="D12:E12">
    <cfRule type="expression" dxfId="2038" priority="175" stopIfTrue="1">
      <formula>($C12="Sø")</formula>
    </cfRule>
    <cfRule type="expression" dxfId="2037" priority="176" stopIfTrue="1">
      <formula>($C12="Lø")</formula>
    </cfRule>
  </conditionalFormatting>
  <conditionalFormatting sqref="D12:K12">
    <cfRule type="expression" dxfId="2036" priority="173" stopIfTrue="1">
      <formula>($C12="Sø")</formula>
    </cfRule>
    <cfRule type="expression" dxfId="2035" priority="174" stopIfTrue="1">
      <formula>($C12="Lø")</formula>
    </cfRule>
  </conditionalFormatting>
  <conditionalFormatting sqref="D12:E12">
    <cfRule type="expression" dxfId="2034" priority="171" stopIfTrue="1">
      <formula>($C12="Sø")</formula>
    </cfRule>
    <cfRule type="expression" dxfId="2033" priority="172" stopIfTrue="1">
      <formula>($C12="Lø")</formula>
    </cfRule>
  </conditionalFormatting>
  <conditionalFormatting sqref="J6:K6">
    <cfRule type="expression" dxfId="2032" priority="169" stopIfTrue="1">
      <formula>($C6="Sø")</formula>
    </cfRule>
    <cfRule type="expression" dxfId="2031" priority="170" stopIfTrue="1">
      <formula>($C6="Lø")</formula>
    </cfRule>
  </conditionalFormatting>
  <conditionalFormatting sqref="D6:I6">
    <cfRule type="expression" dxfId="2030" priority="167" stopIfTrue="1">
      <formula>($C6="Sø")</formula>
    </cfRule>
    <cfRule type="expression" dxfId="2029" priority="168" stopIfTrue="1">
      <formula>($C6="Lø")</formula>
    </cfRule>
  </conditionalFormatting>
  <conditionalFormatting sqref="J6:K6">
    <cfRule type="expression" dxfId="2028" priority="165" stopIfTrue="1">
      <formula>($C6="Sø")</formula>
    </cfRule>
    <cfRule type="expression" dxfId="2027" priority="166" stopIfTrue="1">
      <formula>($C6="Lø")</formula>
    </cfRule>
  </conditionalFormatting>
  <conditionalFormatting sqref="D6:I6">
    <cfRule type="expression" dxfId="2026" priority="163" stopIfTrue="1">
      <formula>($C6="Sø")</formula>
    </cfRule>
    <cfRule type="expression" dxfId="2025" priority="164" stopIfTrue="1">
      <formula>($C6="Lø")</formula>
    </cfRule>
  </conditionalFormatting>
  <conditionalFormatting sqref="D6:K6">
    <cfRule type="expression" dxfId="2024" priority="161" stopIfTrue="1">
      <formula>($C6="Sø")</formula>
    </cfRule>
    <cfRule type="expression" dxfId="2023" priority="162" stopIfTrue="1">
      <formula>($C6="Lø")</formula>
    </cfRule>
  </conditionalFormatting>
  <conditionalFormatting sqref="D6:E6">
    <cfRule type="expression" dxfId="2022" priority="159" stopIfTrue="1">
      <formula>($C6="Sø")</formula>
    </cfRule>
    <cfRule type="expression" dxfId="2021" priority="160" stopIfTrue="1">
      <formula>($C6="Lø")</formula>
    </cfRule>
  </conditionalFormatting>
  <conditionalFormatting sqref="D6:K6">
    <cfRule type="expression" dxfId="2020" priority="157" stopIfTrue="1">
      <formula>($C6="Sø")</formula>
    </cfRule>
    <cfRule type="expression" dxfId="2019" priority="158" stopIfTrue="1">
      <formula>($C6="Lø")</formula>
    </cfRule>
  </conditionalFormatting>
  <conditionalFormatting sqref="D6:E6">
    <cfRule type="expression" dxfId="2018" priority="155" stopIfTrue="1">
      <formula>($C6="Sø")</formula>
    </cfRule>
    <cfRule type="expression" dxfId="2017" priority="156" stopIfTrue="1">
      <formula>($C6="Lø")</formula>
    </cfRule>
  </conditionalFormatting>
  <conditionalFormatting sqref="J7:K7">
    <cfRule type="expression" dxfId="2016" priority="153" stopIfTrue="1">
      <formula>($C7="Sø")</formula>
    </cfRule>
    <cfRule type="expression" dxfId="2015" priority="154" stopIfTrue="1">
      <formula>($C7="Lø")</formula>
    </cfRule>
  </conditionalFormatting>
  <conditionalFormatting sqref="D7:I7">
    <cfRule type="expression" dxfId="2014" priority="151" stopIfTrue="1">
      <formula>($C7="Sø")</formula>
    </cfRule>
    <cfRule type="expression" dxfId="2013" priority="152" stopIfTrue="1">
      <formula>($C7="Lø")</formula>
    </cfRule>
  </conditionalFormatting>
  <conditionalFormatting sqref="J7:K7">
    <cfRule type="expression" dxfId="2012" priority="149" stopIfTrue="1">
      <formula>($C7="Sø")</formula>
    </cfRule>
    <cfRule type="expression" dxfId="2011" priority="150" stopIfTrue="1">
      <formula>($C7="Lø")</formula>
    </cfRule>
  </conditionalFormatting>
  <conditionalFormatting sqref="D7:I7">
    <cfRule type="expression" dxfId="2010" priority="147" stopIfTrue="1">
      <formula>($C7="Sø")</formula>
    </cfRule>
    <cfRule type="expression" dxfId="2009" priority="148" stopIfTrue="1">
      <formula>($C7="Lø")</formula>
    </cfRule>
  </conditionalFormatting>
  <conditionalFormatting sqref="D7:K7">
    <cfRule type="expression" dxfId="2008" priority="145" stopIfTrue="1">
      <formula>($C7="Sø")</formula>
    </cfRule>
    <cfRule type="expression" dxfId="2007" priority="146" stopIfTrue="1">
      <formula>($C7="Lø")</formula>
    </cfRule>
  </conditionalFormatting>
  <conditionalFormatting sqref="D7:E7">
    <cfRule type="expression" dxfId="2006" priority="143" stopIfTrue="1">
      <formula>($C7="Sø")</formula>
    </cfRule>
    <cfRule type="expression" dxfId="2005" priority="144" stopIfTrue="1">
      <formula>($C7="Lø")</formula>
    </cfRule>
  </conditionalFormatting>
  <conditionalFormatting sqref="D7:K7">
    <cfRule type="expression" dxfId="2004" priority="141" stopIfTrue="1">
      <formula>($C7="Sø")</formula>
    </cfRule>
    <cfRule type="expression" dxfId="2003" priority="142" stopIfTrue="1">
      <formula>($C7="Lø")</formula>
    </cfRule>
  </conditionalFormatting>
  <conditionalFormatting sqref="D7:E7">
    <cfRule type="expression" dxfId="2002" priority="139" stopIfTrue="1">
      <formula>($C7="Sø")</formula>
    </cfRule>
    <cfRule type="expression" dxfId="2001" priority="140" stopIfTrue="1">
      <formula>($C7="Lø")</formula>
    </cfRule>
  </conditionalFormatting>
  <conditionalFormatting sqref="J5:K5">
    <cfRule type="expression" dxfId="2000" priority="137" stopIfTrue="1">
      <formula>($C5="Sø")</formula>
    </cfRule>
    <cfRule type="expression" dxfId="1999" priority="138" stopIfTrue="1">
      <formula>($C5="Lø")</formula>
    </cfRule>
  </conditionalFormatting>
  <conditionalFormatting sqref="D5:I5">
    <cfRule type="expression" dxfId="1998" priority="135" stopIfTrue="1">
      <formula>($C5="Sø")</formula>
    </cfRule>
    <cfRule type="expression" dxfId="1997" priority="136" stopIfTrue="1">
      <formula>($C5="Lø")</formula>
    </cfRule>
  </conditionalFormatting>
  <conditionalFormatting sqref="J5:K5">
    <cfRule type="expression" dxfId="1996" priority="133" stopIfTrue="1">
      <formula>($C5="Sø")</formula>
    </cfRule>
    <cfRule type="expression" dxfId="1995" priority="134" stopIfTrue="1">
      <formula>($C5="Lø")</formula>
    </cfRule>
  </conditionalFormatting>
  <conditionalFormatting sqref="D5:I5">
    <cfRule type="expression" dxfId="1994" priority="131" stopIfTrue="1">
      <formula>($C5="Sø")</formula>
    </cfRule>
    <cfRule type="expression" dxfId="1993" priority="132" stopIfTrue="1">
      <formula>($C5="Lø")</formula>
    </cfRule>
  </conditionalFormatting>
  <conditionalFormatting sqref="D5:K5">
    <cfRule type="expression" dxfId="1992" priority="129" stopIfTrue="1">
      <formula>($C5="Sø")</formula>
    </cfRule>
    <cfRule type="expression" dxfId="1991" priority="130" stopIfTrue="1">
      <formula>($C5="Lø")</formula>
    </cfRule>
  </conditionalFormatting>
  <conditionalFormatting sqref="D5:E5">
    <cfRule type="expression" dxfId="1990" priority="127" stopIfTrue="1">
      <formula>($C5="Sø")</formula>
    </cfRule>
    <cfRule type="expression" dxfId="1989" priority="128" stopIfTrue="1">
      <formula>($C5="Lø")</formula>
    </cfRule>
  </conditionalFormatting>
  <conditionalFormatting sqref="D5:K5">
    <cfRule type="expression" dxfId="1988" priority="125" stopIfTrue="1">
      <formula>($C5="Sø")</formula>
    </cfRule>
    <cfRule type="expression" dxfId="1987" priority="126" stopIfTrue="1">
      <formula>($C5="Lø")</formula>
    </cfRule>
  </conditionalFormatting>
  <conditionalFormatting sqref="D5:E5">
    <cfRule type="expression" dxfId="1986" priority="123" stopIfTrue="1">
      <formula>($C5="Sø")</formula>
    </cfRule>
    <cfRule type="expression" dxfId="1985" priority="124" stopIfTrue="1">
      <formula>($C5="Lø")</formula>
    </cfRule>
  </conditionalFormatting>
  <conditionalFormatting sqref="J4:K4">
    <cfRule type="expression" dxfId="1984" priority="121" stopIfTrue="1">
      <formula>($C4="Sø")</formula>
    </cfRule>
    <cfRule type="expression" dxfId="1983" priority="122" stopIfTrue="1">
      <formula>($C4="Lø")</formula>
    </cfRule>
  </conditionalFormatting>
  <conditionalFormatting sqref="D4:I4">
    <cfRule type="expression" dxfId="1982" priority="119" stopIfTrue="1">
      <formula>($C4="Sø")</formula>
    </cfRule>
    <cfRule type="expression" dxfId="1981" priority="120" stopIfTrue="1">
      <formula>($C4="Lø")</formula>
    </cfRule>
  </conditionalFormatting>
  <conditionalFormatting sqref="J4:K4">
    <cfRule type="expression" dxfId="1980" priority="117" stopIfTrue="1">
      <formula>($C4="Sø")</formula>
    </cfRule>
    <cfRule type="expression" dxfId="1979" priority="118" stopIfTrue="1">
      <formula>($C4="Lø")</formula>
    </cfRule>
  </conditionalFormatting>
  <conditionalFormatting sqref="D4:I4">
    <cfRule type="expression" dxfId="1978" priority="115" stopIfTrue="1">
      <formula>($C4="Sø")</formula>
    </cfRule>
    <cfRule type="expression" dxfId="1977" priority="116" stopIfTrue="1">
      <formula>($C4="Lø")</formula>
    </cfRule>
  </conditionalFormatting>
  <conditionalFormatting sqref="D4:K4">
    <cfRule type="expression" dxfId="1976" priority="113" stopIfTrue="1">
      <formula>($C4="Sø")</formula>
    </cfRule>
    <cfRule type="expression" dxfId="1975" priority="114" stopIfTrue="1">
      <formula>($C4="Lø")</formula>
    </cfRule>
  </conditionalFormatting>
  <conditionalFormatting sqref="D4:E4">
    <cfRule type="expression" dxfId="1974" priority="111" stopIfTrue="1">
      <formula>($C4="Sø")</formula>
    </cfRule>
    <cfRule type="expression" dxfId="1973" priority="112" stopIfTrue="1">
      <formula>($C4="Lø")</formula>
    </cfRule>
  </conditionalFormatting>
  <conditionalFormatting sqref="D4:K4">
    <cfRule type="expression" dxfId="1972" priority="109" stopIfTrue="1">
      <formula>($C4="Sø")</formula>
    </cfRule>
    <cfRule type="expression" dxfId="1971" priority="110" stopIfTrue="1">
      <formula>($C4="Lø")</formula>
    </cfRule>
  </conditionalFormatting>
  <conditionalFormatting sqref="D4:E4">
    <cfRule type="expression" dxfId="1970" priority="107" stopIfTrue="1">
      <formula>($C4="Sø")</formula>
    </cfRule>
    <cfRule type="expression" dxfId="1969" priority="108" stopIfTrue="1">
      <formula>($C4="Lø")</formula>
    </cfRule>
  </conditionalFormatting>
  <conditionalFormatting sqref="H4:K4">
    <cfRule type="expression" dxfId="1968" priority="105" stopIfTrue="1">
      <formula>($C4="Sø")</formula>
    </cfRule>
    <cfRule type="expression" dxfId="1967" priority="106" stopIfTrue="1">
      <formula>($C4="Lø")</formula>
    </cfRule>
  </conditionalFormatting>
  <conditionalFormatting sqref="H4:K4">
    <cfRule type="expression" dxfId="1966" priority="103" stopIfTrue="1">
      <formula>($C4="Sø")</formula>
    </cfRule>
    <cfRule type="expression" dxfId="1965" priority="104" stopIfTrue="1">
      <formula>($C4="Lø")</formula>
    </cfRule>
  </conditionalFormatting>
  <conditionalFormatting sqref="H4:K4">
    <cfRule type="expression" dxfId="1964" priority="101" stopIfTrue="1">
      <formula>($C4="Sø")</formula>
    </cfRule>
    <cfRule type="expression" dxfId="1963" priority="102" stopIfTrue="1">
      <formula>($C4="Lø")</formula>
    </cfRule>
  </conditionalFormatting>
  <conditionalFormatting sqref="H4:K4">
    <cfRule type="expression" dxfId="1962" priority="99" stopIfTrue="1">
      <formula>($C4="Sø")</formula>
    </cfRule>
    <cfRule type="expression" dxfId="1961" priority="100" stopIfTrue="1">
      <formula>($C4="Lø")</formula>
    </cfRule>
  </conditionalFormatting>
  <conditionalFormatting sqref="D32:M32">
    <cfRule type="expression" dxfId="1960" priority="97" stopIfTrue="1">
      <formula>($C32="Sø")</formula>
    </cfRule>
    <cfRule type="expression" dxfId="1959" priority="98" stopIfTrue="1">
      <formula>($C32="Lø")</formula>
    </cfRule>
  </conditionalFormatting>
  <conditionalFormatting sqref="D32:K32">
    <cfRule type="expression" dxfId="1958" priority="95" stopIfTrue="1">
      <formula>($C32="Sø")</formula>
    </cfRule>
    <cfRule type="expression" dxfId="1957" priority="96" stopIfTrue="1">
      <formula>($C32="Lø")</formula>
    </cfRule>
  </conditionalFormatting>
  <conditionalFormatting sqref="D32:K32">
    <cfRule type="expression" dxfId="1956" priority="93" stopIfTrue="1">
      <formula>($C32="Sø")</formula>
    </cfRule>
    <cfRule type="expression" dxfId="1955" priority="94" stopIfTrue="1">
      <formula>($C32="Lø")</formula>
    </cfRule>
  </conditionalFormatting>
  <conditionalFormatting sqref="D32:K32">
    <cfRule type="expression" dxfId="1954" priority="91" stopIfTrue="1">
      <formula>($C32="Sø")</formula>
    </cfRule>
    <cfRule type="expression" dxfId="1953" priority="92" stopIfTrue="1">
      <formula>($C32="Lø")</formula>
    </cfRule>
  </conditionalFormatting>
  <conditionalFormatting sqref="D32:K32">
    <cfRule type="expression" dxfId="1952" priority="89" stopIfTrue="1">
      <formula>($C32="Sø")</formula>
    </cfRule>
    <cfRule type="expression" dxfId="1951" priority="90" stopIfTrue="1">
      <formula>($C32="Lø")</formula>
    </cfRule>
  </conditionalFormatting>
  <conditionalFormatting sqref="D32:E32">
    <cfRule type="expression" dxfId="1950" priority="87" stopIfTrue="1">
      <formula>($C32="Sø")</formula>
    </cfRule>
    <cfRule type="expression" dxfId="1949" priority="88" stopIfTrue="1">
      <formula>($C32="Lø")</formula>
    </cfRule>
  </conditionalFormatting>
  <conditionalFormatting sqref="H32:I32">
    <cfRule type="expression" dxfId="1948" priority="85" stopIfTrue="1">
      <formula>($C32="Sø")</formula>
    </cfRule>
    <cfRule type="expression" dxfId="1947" priority="86" stopIfTrue="1">
      <formula>($C32="Lø")</formula>
    </cfRule>
  </conditionalFormatting>
  <conditionalFormatting sqref="J32:K32">
    <cfRule type="expression" dxfId="1946" priority="83" stopIfTrue="1">
      <formula>($C32="Sø")</formula>
    </cfRule>
    <cfRule type="expression" dxfId="1945" priority="84" stopIfTrue="1">
      <formula>($C32="Lø")</formula>
    </cfRule>
  </conditionalFormatting>
  <conditionalFormatting sqref="D32:K32">
    <cfRule type="expression" dxfId="1944" priority="81" stopIfTrue="1">
      <formula>($C32="Sø")</formula>
    </cfRule>
    <cfRule type="expression" dxfId="1943" priority="82" stopIfTrue="1">
      <formula>($C32="Lø")</formula>
    </cfRule>
  </conditionalFormatting>
  <conditionalFormatting sqref="J6:K6">
    <cfRule type="expression" dxfId="1942" priority="79" stopIfTrue="1">
      <formula>($C6="Sø")</formula>
    </cfRule>
    <cfRule type="expression" dxfId="1941" priority="80" stopIfTrue="1">
      <formula>($C6="Lø")</formula>
    </cfRule>
  </conditionalFormatting>
  <conditionalFormatting sqref="D6:I6">
    <cfRule type="expression" dxfId="1940" priority="77" stopIfTrue="1">
      <formula>($C6="Sø")</formula>
    </cfRule>
    <cfRule type="expression" dxfId="1939" priority="78" stopIfTrue="1">
      <formula>($C6="Lø")</formula>
    </cfRule>
  </conditionalFormatting>
  <conditionalFormatting sqref="J6:K6">
    <cfRule type="expression" dxfId="1938" priority="75" stopIfTrue="1">
      <formula>($C6="Sø")</formula>
    </cfRule>
    <cfRule type="expression" dxfId="1937" priority="76" stopIfTrue="1">
      <formula>($C6="Lø")</formula>
    </cfRule>
  </conditionalFormatting>
  <conditionalFormatting sqref="D6:I6">
    <cfRule type="expression" dxfId="1936" priority="73" stopIfTrue="1">
      <formula>($C6="Sø")</formula>
    </cfRule>
    <cfRule type="expression" dxfId="1935" priority="74" stopIfTrue="1">
      <formula>($C6="Lø")</formula>
    </cfRule>
  </conditionalFormatting>
  <conditionalFormatting sqref="D6:K6">
    <cfRule type="expression" dxfId="1934" priority="71" stopIfTrue="1">
      <formula>($C6="Sø")</formula>
    </cfRule>
    <cfRule type="expression" dxfId="1933" priority="72" stopIfTrue="1">
      <formula>($C6="Lø")</formula>
    </cfRule>
  </conditionalFormatting>
  <conditionalFormatting sqref="D6:E6">
    <cfRule type="expression" dxfId="1932" priority="69" stopIfTrue="1">
      <formula>($C6="Sø")</formula>
    </cfRule>
    <cfRule type="expression" dxfId="1931" priority="70" stopIfTrue="1">
      <formula>($C6="Lø")</formula>
    </cfRule>
  </conditionalFormatting>
  <conditionalFormatting sqref="D6:K6">
    <cfRule type="expression" dxfId="1930" priority="67" stopIfTrue="1">
      <formula>($C6="Sø")</formula>
    </cfRule>
    <cfRule type="expression" dxfId="1929" priority="68" stopIfTrue="1">
      <formula>($C6="Lø")</formula>
    </cfRule>
  </conditionalFormatting>
  <conditionalFormatting sqref="D6:E6">
    <cfRule type="expression" dxfId="1928" priority="65" stopIfTrue="1">
      <formula>($C6="Sø")</formula>
    </cfRule>
    <cfRule type="expression" dxfId="1927" priority="66" stopIfTrue="1">
      <formula>($C6="Lø")</formula>
    </cfRule>
  </conditionalFormatting>
  <conditionalFormatting sqref="J7:K7">
    <cfRule type="expression" dxfId="1926" priority="63" stopIfTrue="1">
      <formula>($C7="Sø")</formula>
    </cfRule>
    <cfRule type="expression" dxfId="1925" priority="64" stopIfTrue="1">
      <formula>($C7="Lø")</formula>
    </cfRule>
  </conditionalFormatting>
  <conditionalFormatting sqref="D7:I7">
    <cfRule type="expression" dxfId="1924" priority="61" stopIfTrue="1">
      <formula>($C7="Sø")</formula>
    </cfRule>
    <cfRule type="expression" dxfId="1923" priority="62" stopIfTrue="1">
      <formula>($C7="Lø")</formula>
    </cfRule>
  </conditionalFormatting>
  <conditionalFormatting sqref="J7:K7">
    <cfRule type="expression" dxfId="1922" priority="59" stopIfTrue="1">
      <formula>($C7="Sø")</formula>
    </cfRule>
    <cfRule type="expression" dxfId="1921" priority="60" stopIfTrue="1">
      <formula>($C7="Lø")</formula>
    </cfRule>
  </conditionalFormatting>
  <conditionalFormatting sqref="D7:I7">
    <cfRule type="expression" dxfId="1920" priority="57" stopIfTrue="1">
      <formula>($C7="Sø")</formula>
    </cfRule>
    <cfRule type="expression" dxfId="1919" priority="58" stopIfTrue="1">
      <formula>($C7="Lø")</formula>
    </cfRule>
  </conditionalFormatting>
  <conditionalFormatting sqref="D7:K7">
    <cfRule type="expression" dxfId="1918" priority="55" stopIfTrue="1">
      <formula>($C7="Sø")</formula>
    </cfRule>
    <cfRule type="expression" dxfId="1917" priority="56" stopIfTrue="1">
      <formula>($C7="Lø")</formula>
    </cfRule>
  </conditionalFormatting>
  <conditionalFormatting sqref="D7:E7">
    <cfRule type="expression" dxfId="1916" priority="53" stopIfTrue="1">
      <formula>($C7="Sø")</formula>
    </cfRule>
    <cfRule type="expression" dxfId="1915" priority="54" stopIfTrue="1">
      <formula>($C7="Lø")</formula>
    </cfRule>
  </conditionalFormatting>
  <conditionalFormatting sqref="D7:K7">
    <cfRule type="expression" dxfId="1914" priority="51" stopIfTrue="1">
      <formula>($C7="Sø")</formula>
    </cfRule>
    <cfRule type="expression" dxfId="1913" priority="52" stopIfTrue="1">
      <formula>($C7="Lø")</formula>
    </cfRule>
  </conditionalFormatting>
  <conditionalFormatting sqref="D7:E7">
    <cfRule type="expression" dxfId="1912" priority="49" stopIfTrue="1">
      <formula>($C7="Sø")</formula>
    </cfRule>
    <cfRule type="expression" dxfId="1911" priority="50" stopIfTrue="1">
      <formula>($C7="Lø")</formula>
    </cfRule>
  </conditionalFormatting>
  <conditionalFormatting sqref="J8:K8">
    <cfRule type="expression" dxfId="1910" priority="47" stopIfTrue="1">
      <formula>($C8="Sø")</formula>
    </cfRule>
    <cfRule type="expression" dxfId="1909" priority="48" stopIfTrue="1">
      <formula>($C8="Lø")</formula>
    </cfRule>
  </conditionalFormatting>
  <conditionalFormatting sqref="D8:I8">
    <cfRule type="expression" dxfId="1908" priority="45" stopIfTrue="1">
      <formula>($C8="Sø")</formula>
    </cfRule>
    <cfRule type="expression" dxfId="1907" priority="46" stopIfTrue="1">
      <formula>($C8="Lø")</formula>
    </cfRule>
  </conditionalFormatting>
  <conditionalFormatting sqref="J8:K8">
    <cfRule type="expression" dxfId="1906" priority="43" stopIfTrue="1">
      <formula>($C8="Sø")</formula>
    </cfRule>
    <cfRule type="expression" dxfId="1905" priority="44" stopIfTrue="1">
      <formula>($C8="Lø")</formula>
    </cfRule>
  </conditionalFormatting>
  <conditionalFormatting sqref="D8:I8">
    <cfRule type="expression" dxfId="1904" priority="41" stopIfTrue="1">
      <formula>($C8="Sø")</formula>
    </cfRule>
    <cfRule type="expression" dxfId="1903" priority="42" stopIfTrue="1">
      <formula>($C8="Lø")</formula>
    </cfRule>
  </conditionalFormatting>
  <conditionalFormatting sqref="D8:K8">
    <cfRule type="expression" dxfId="1902" priority="39" stopIfTrue="1">
      <formula>($C8="Sø")</formula>
    </cfRule>
    <cfRule type="expression" dxfId="1901" priority="40" stopIfTrue="1">
      <formula>($C8="Lø")</formula>
    </cfRule>
  </conditionalFormatting>
  <conditionalFormatting sqref="D8:E8">
    <cfRule type="expression" dxfId="1900" priority="37" stopIfTrue="1">
      <formula>($C8="Sø")</formula>
    </cfRule>
    <cfRule type="expression" dxfId="1899" priority="38" stopIfTrue="1">
      <formula>($C8="Lø")</formula>
    </cfRule>
  </conditionalFormatting>
  <conditionalFormatting sqref="D8:K8">
    <cfRule type="expression" dxfId="1898" priority="35" stopIfTrue="1">
      <formula>($C8="Sø")</formula>
    </cfRule>
    <cfRule type="expression" dxfId="1897" priority="36" stopIfTrue="1">
      <formula>($C8="Lø")</formula>
    </cfRule>
  </conditionalFormatting>
  <conditionalFormatting sqref="D8:E8">
    <cfRule type="expression" dxfId="1896" priority="33" stopIfTrue="1">
      <formula>($C8="Sø")</formula>
    </cfRule>
    <cfRule type="expression" dxfId="1895" priority="34" stopIfTrue="1">
      <formula>($C8="Lø")</formula>
    </cfRule>
  </conditionalFormatting>
  <conditionalFormatting sqref="J9:K9">
    <cfRule type="expression" dxfId="1894" priority="31" stopIfTrue="1">
      <formula>($C9="Sø")</formula>
    </cfRule>
    <cfRule type="expression" dxfId="1893" priority="32" stopIfTrue="1">
      <formula>($C9="Lø")</formula>
    </cfRule>
  </conditionalFormatting>
  <conditionalFormatting sqref="D9:I9">
    <cfRule type="expression" dxfId="1892" priority="29" stopIfTrue="1">
      <formula>($C9="Sø")</formula>
    </cfRule>
    <cfRule type="expression" dxfId="1891" priority="30" stopIfTrue="1">
      <formula>($C9="Lø")</formula>
    </cfRule>
  </conditionalFormatting>
  <conditionalFormatting sqref="J9:K9">
    <cfRule type="expression" dxfId="1890" priority="27" stopIfTrue="1">
      <formula>($C9="Sø")</formula>
    </cfRule>
    <cfRule type="expression" dxfId="1889" priority="28" stopIfTrue="1">
      <formula>($C9="Lø")</formula>
    </cfRule>
  </conditionalFormatting>
  <conditionalFormatting sqref="D9:I9">
    <cfRule type="expression" dxfId="1888" priority="25" stopIfTrue="1">
      <formula>($C9="Sø")</formula>
    </cfRule>
    <cfRule type="expression" dxfId="1887" priority="26" stopIfTrue="1">
      <formula>($C9="Lø")</formula>
    </cfRule>
  </conditionalFormatting>
  <conditionalFormatting sqref="D9:K9">
    <cfRule type="expression" dxfId="1886" priority="23" stopIfTrue="1">
      <formula>($C9="Sø")</formula>
    </cfRule>
    <cfRule type="expression" dxfId="1885" priority="24" stopIfTrue="1">
      <formula>($C9="Lø")</formula>
    </cfRule>
  </conditionalFormatting>
  <conditionalFormatting sqref="D9:E9">
    <cfRule type="expression" dxfId="1884" priority="21" stopIfTrue="1">
      <formula>($C9="Sø")</formula>
    </cfRule>
    <cfRule type="expression" dxfId="1883" priority="22" stopIfTrue="1">
      <formula>($C9="Lø")</formula>
    </cfRule>
  </conditionalFormatting>
  <conditionalFormatting sqref="D9:K9">
    <cfRule type="expression" dxfId="1882" priority="19" stopIfTrue="1">
      <formula>($C9="Sø")</formula>
    </cfRule>
    <cfRule type="expression" dxfId="1881" priority="20" stopIfTrue="1">
      <formula>($C9="Lø")</formula>
    </cfRule>
  </conditionalFormatting>
  <conditionalFormatting sqref="D9:E9">
    <cfRule type="expression" dxfId="1880" priority="17" stopIfTrue="1">
      <formula>($C9="Sø")</formula>
    </cfRule>
    <cfRule type="expression" dxfId="1879" priority="18" stopIfTrue="1">
      <formula>($C9="Lø")</formula>
    </cfRule>
  </conditionalFormatting>
  <conditionalFormatting sqref="J12:K12">
    <cfRule type="expression" dxfId="1878" priority="15" stopIfTrue="1">
      <formula>($C12="Sø")</formula>
    </cfRule>
    <cfRule type="expression" dxfId="1877" priority="16" stopIfTrue="1">
      <formula>($C12="Lø")</formula>
    </cfRule>
  </conditionalFormatting>
  <conditionalFormatting sqref="D12:I12">
    <cfRule type="expression" dxfId="1876" priority="13" stopIfTrue="1">
      <formula>($C12="Sø")</formula>
    </cfRule>
    <cfRule type="expression" dxfId="1875" priority="14" stopIfTrue="1">
      <formula>($C12="Lø")</formula>
    </cfRule>
  </conditionalFormatting>
  <conditionalFormatting sqref="J12:K12">
    <cfRule type="expression" dxfId="1874" priority="11" stopIfTrue="1">
      <formula>($C12="Sø")</formula>
    </cfRule>
    <cfRule type="expression" dxfId="1873" priority="12" stopIfTrue="1">
      <formula>($C12="Lø")</formula>
    </cfRule>
  </conditionalFormatting>
  <conditionalFormatting sqref="D12:I12">
    <cfRule type="expression" dxfId="1872" priority="9" stopIfTrue="1">
      <formula>($C12="Sø")</formula>
    </cfRule>
    <cfRule type="expression" dxfId="1871" priority="10" stopIfTrue="1">
      <formula>($C12="Lø")</formula>
    </cfRule>
  </conditionalFormatting>
  <conditionalFormatting sqref="D12:K12">
    <cfRule type="expression" dxfId="1870" priority="7" stopIfTrue="1">
      <formula>($C12="Sø")</formula>
    </cfRule>
    <cfRule type="expression" dxfId="1869" priority="8" stopIfTrue="1">
      <formula>($C12="Lø")</formula>
    </cfRule>
  </conditionalFormatting>
  <conditionalFormatting sqref="D12:E12">
    <cfRule type="expression" dxfId="1868" priority="5" stopIfTrue="1">
      <formula>($C12="Sø")</formula>
    </cfRule>
    <cfRule type="expression" dxfId="1867" priority="6" stopIfTrue="1">
      <formula>($C12="Lø")</formula>
    </cfRule>
  </conditionalFormatting>
  <conditionalFormatting sqref="D12:K12">
    <cfRule type="expression" dxfId="1866" priority="3" stopIfTrue="1">
      <formula>($C12="Sø")</formula>
    </cfRule>
    <cfRule type="expression" dxfId="1865" priority="4" stopIfTrue="1">
      <formula>($C12="Lø")</formula>
    </cfRule>
  </conditionalFormatting>
  <conditionalFormatting sqref="D12:E12">
    <cfRule type="expression" dxfId="1864" priority="1" stopIfTrue="1">
      <formula>($C12="Sø")</formula>
    </cfRule>
    <cfRule type="expression" dxfId="1863" priority="2" stopIfTrue="1">
      <formula>($C12="Lø")</formula>
    </cfRule>
  </conditionalFormatting>
  <dataValidations count="8"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allowBlank="1" showInputMessage="1" showErrorMessage="1" promptTitle="Mødetid" prompt="Mødetid angives som et klokkeslet på formen tt:mm." sqref="D2:D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Sluttid" prompt="Sluttid angives som et klokkeslet på formen tt:mm." sqref="V2:V3 E2:T3"/>
    <dataValidation type="list" showInputMessage="1" showErrorMessage="1" sqref="M4:M34">
      <formula1>"¨,Ma,Ti,On,To,Fr"</formula1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4" sqref="D4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Aug</v>
      </c>
      <c r="B1" s="69">
        <f>YEAR($B$4)</f>
        <v>2012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DATE(Baggrundsoplysninger!B2,8,1)</f>
        <v>39660</v>
      </c>
      <c r="C4" s="6" t="str">
        <f>LOOKUP(WEEKDAY(B4,2),{1,2,3,4,5,6,7},{"Ma","Ti","On","To","Fr","Lø","Sø"})</f>
        <v>On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>IF(AND(D4,E4&lt;&gt;""),(E4-D4),"")</f>
        <v/>
      </c>
      <c r="P4" s="8" t="str">
        <f t="shared" ref="P4:P34" si="0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34" si="1">IF(SUM(O4:R4)&gt;0,(SUM(N4:R4)),"")</f>
        <v/>
      </c>
      <c r="T4" s="9" t="str">
        <f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34" si="2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0.33333333333333331</v>
      </c>
      <c r="W4" s="10" t="str">
        <f t="shared" ref="W4:W34" si="3">IF(U4="","",(-V4+U4+0.0000001))</f>
        <v/>
      </c>
      <c r="X4" s="83">
        <f>IF(W4="",Jul!X35, Jul!X35+W4)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39661</v>
      </c>
      <c r="C5" s="6" t="str">
        <f>LOOKUP(WEEKDAY(B5,2),{1,2,3,4,5,6,7},{"Ma","Ti","On","To","Fr","Lø","Sø"})</f>
        <v>To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ref="O5:O34" si="4">IF(AND(D5,E5&lt;&gt;""),(E5-D5),"")</f>
        <v/>
      </c>
      <c r="P5" s="8" t="str">
        <f t="shared" si="0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1"/>
        <v/>
      </c>
      <c r="T5" s="9" t="str">
        <f t="shared" ref="T5:T35" si="5">IF(L5="","",IF(L5="Flexdag",0,IF(OR((L5="omsorgsdag-seniordag"),(L5="kursus"),(L5="ferie"),(L5="sygdom"),(L5="Barns 1. sygedag"),(L5="Barns 2. sygedag"),(L5="særlig feriedag"),(L5="helligdag")),V5)))</f>
        <v/>
      </c>
      <c r="U5" s="8" t="str">
        <f t="shared" si="2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0.33333333333333331</v>
      </c>
      <c r="W5" s="10" t="str">
        <f t="shared" si="3"/>
        <v/>
      </c>
      <c r="X5" s="83">
        <f t="shared" ref="X5:X34" si="6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7">B5+1</f>
        <v>39662</v>
      </c>
      <c r="C6" s="6" t="str">
        <f>LOOKUP(WEEKDAY(B6,2),{1,2,3,4,5,6,7},{"Ma","Ti","On","To","Fr","Lø","Sø"})</f>
        <v>Fr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4"/>
        <v/>
      </c>
      <c r="P6" s="8" t="str">
        <f t="shared" si="0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1"/>
        <v/>
      </c>
      <c r="T6" s="9" t="str">
        <f t="shared" si="5"/>
        <v/>
      </c>
      <c r="U6" s="8" t="str">
        <f t="shared" si="2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0.25</v>
      </c>
      <c r="W6" s="10" t="str">
        <f t="shared" si="3"/>
        <v/>
      </c>
      <c r="X6" s="83">
        <f t="shared" si="6"/>
        <v>0</v>
      </c>
      <c r="Y6" s="103"/>
    </row>
    <row r="7" spans="1:25">
      <c r="A7" s="100" t="str">
        <f>IF(C7="Ma",WEEKNUM(B7,2)-Baggrundsoplysninger!$I$2,"")</f>
        <v/>
      </c>
      <c r="B7" s="70">
        <f t="shared" si="7"/>
        <v>39663</v>
      </c>
      <c r="C7" s="6" t="str">
        <f>LOOKUP(WEEKDAY(B7,2),{1,2,3,4,5,6,7},{"Ma","Ti","On","To","Fr","Lø","Sø"})</f>
        <v>Lø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4"/>
        <v/>
      </c>
      <c r="P7" s="8" t="str">
        <f t="shared" si="0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>IF(SUM(O7:R7)&gt;0,(SUM(N7:R7)),"")</f>
        <v/>
      </c>
      <c r="T7" s="9" t="str">
        <f t="shared" si="5"/>
        <v/>
      </c>
      <c r="U7" s="8" t="str">
        <f t="shared" si="2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</v>
      </c>
      <c r="W7" s="10" t="str">
        <f t="shared" si="3"/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39664</v>
      </c>
      <c r="C8" s="6" t="str">
        <f>LOOKUP(WEEKDAY(B8,2),{1,2,3,4,5,6,7},{"Ma","Ti","On","To","Fr","Lø","Sø"})</f>
        <v>Sø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>IF(AND(D8,E8&lt;&gt;""),(E8-D8),"")</f>
        <v/>
      </c>
      <c r="P8" s="8" t="str">
        <f t="shared" si="0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1"/>
        <v/>
      </c>
      <c r="T8" s="9" t="str">
        <f t="shared" si="5"/>
        <v/>
      </c>
      <c r="U8" s="8" t="str">
        <f t="shared" si="2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</v>
      </c>
      <c r="W8" s="10" t="str">
        <f t="shared" si="3"/>
        <v/>
      </c>
      <c r="X8" s="83">
        <f t="shared" si="6"/>
        <v>0</v>
      </c>
      <c r="Y8" s="103"/>
    </row>
    <row r="9" spans="1:25">
      <c r="A9" s="100">
        <f>IF(C9="Ma",WEEKNUM(B9,2)-Baggrundsoplysninger!$I$2,"")</f>
        <v>32</v>
      </c>
      <c r="B9" s="70">
        <f t="shared" si="7"/>
        <v>39665</v>
      </c>
      <c r="C9" s="6" t="str">
        <f>LOOKUP(WEEKDAY(B9,2),{1,2,3,4,5,6,7},{"Ma","Ti","On","To","Fr","Lø","Sø"})</f>
        <v>Ma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4"/>
        <v/>
      </c>
      <c r="P9" s="8" t="str">
        <f t="shared" si="0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1"/>
        <v/>
      </c>
      <c r="T9" s="9" t="str">
        <f t="shared" si="5"/>
        <v/>
      </c>
      <c r="U9" s="8" t="str">
        <f t="shared" si="2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0.29166666666666669</v>
      </c>
      <c r="W9" s="10" t="str">
        <f t="shared" si="3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39666</v>
      </c>
      <c r="C10" s="6" t="str">
        <f>LOOKUP(WEEKDAY(B10,2),{1,2,3,4,5,6,7},{"Ma","Ti","On","To","Fr","Lø","Sø"})</f>
        <v>Ti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4"/>
        <v/>
      </c>
      <c r="P10" s="8" t="str">
        <f t="shared" si="0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1"/>
        <v/>
      </c>
      <c r="T10" s="9" t="str">
        <f t="shared" si="5"/>
        <v/>
      </c>
      <c r="U10" s="8" t="str">
        <f t="shared" si="2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0.33333333333333331</v>
      </c>
      <c r="W10" s="10" t="str">
        <f t="shared" si="3"/>
        <v/>
      </c>
      <c r="X10" s="83">
        <f t="shared" si="6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7"/>
        <v>39667</v>
      </c>
      <c r="C11" s="6" t="str">
        <f>LOOKUP(WEEKDAY(B11,2),{1,2,3,4,5,6,7},{"Ma","Ti","On","To","Fr","Lø","Sø"})</f>
        <v>On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4"/>
        <v/>
      </c>
      <c r="P11" s="8" t="str">
        <f t="shared" si="0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1"/>
        <v/>
      </c>
      <c r="T11" s="9" t="str">
        <f t="shared" si="5"/>
        <v/>
      </c>
      <c r="U11" s="8" t="str">
        <f t="shared" si="2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0.33333333333333331</v>
      </c>
      <c r="W11" s="10" t="str">
        <f t="shared" si="3"/>
        <v/>
      </c>
      <c r="X11" s="83">
        <f t="shared" si="6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39668</v>
      </c>
      <c r="C12" s="6" t="str">
        <f>LOOKUP(WEEKDAY(B12,2),{1,2,3,4,5,6,7},{"Ma","Ti","On","To","Fr","Lø","Sø"})</f>
        <v>To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4"/>
        <v/>
      </c>
      <c r="P12" s="8" t="str">
        <f t="shared" si="0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1"/>
        <v/>
      </c>
      <c r="T12" s="9" t="str">
        <f t="shared" si="5"/>
        <v/>
      </c>
      <c r="U12" s="8" t="str">
        <f t="shared" si="2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0.33333333333333331</v>
      </c>
      <c r="W12" s="10" t="str">
        <f t="shared" si="3"/>
        <v/>
      </c>
      <c r="X12" s="83">
        <f t="shared" si="6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8">B12+1</f>
        <v>39669</v>
      </c>
      <c r="C13" s="6" t="str">
        <f>LOOKUP(WEEKDAY(B13,2),{1,2,3,4,5,6,7},{"Ma","Ti","On","To","Fr","Lø","Sø"})</f>
        <v>Fr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4"/>
        <v/>
      </c>
      <c r="P13" s="8" t="str">
        <f t="shared" si="0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1"/>
        <v/>
      </c>
      <c r="T13" s="9" t="str">
        <f t="shared" si="5"/>
        <v/>
      </c>
      <c r="U13" s="8" t="str">
        <f t="shared" si="2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0.25</v>
      </c>
      <c r="W13" s="10" t="str">
        <f t="shared" si="3"/>
        <v/>
      </c>
      <c r="X13" s="83">
        <f t="shared" si="6"/>
        <v>0</v>
      </c>
      <c r="Y13" s="103"/>
    </row>
    <row r="14" spans="1:25">
      <c r="A14" s="100" t="str">
        <f>IF(C14="Ma",WEEKNUM(B14,2)-Baggrundsoplysninger!$I$2,"")</f>
        <v/>
      </c>
      <c r="B14" s="70">
        <f t="shared" si="8"/>
        <v>39670</v>
      </c>
      <c r="C14" s="6" t="str">
        <f>LOOKUP(WEEKDAY(B14,2),{1,2,3,4,5,6,7},{"Ma","Ti","On","To","Fr","Lø","Sø"})</f>
        <v>Lø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4"/>
        <v/>
      </c>
      <c r="P14" s="8" t="str">
        <f t="shared" si="0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"/>
        <v/>
      </c>
      <c r="T14" s="9" t="str">
        <f t="shared" si="5"/>
        <v/>
      </c>
      <c r="U14" s="8" t="str">
        <f t="shared" si="2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</v>
      </c>
      <c r="W14" s="10" t="str">
        <f t="shared" si="3"/>
        <v/>
      </c>
      <c r="X14" s="83">
        <f t="shared" si="6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8"/>
        <v>39671</v>
      </c>
      <c r="C15" s="6" t="str">
        <f>LOOKUP(WEEKDAY(B15,2),{1,2,3,4,5,6,7},{"Ma","Ti","On","To","Fr","Lø","Sø"})</f>
        <v>Sø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4"/>
        <v/>
      </c>
      <c r="P15" s="8" t="str">
        <f t="shared" si="0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"/>
        <v/>
      </c>
      <c r="T15" s="9" t="str">
        <f t="shared" si="5"/>
        <v/>
      </c>
      <c r="U15" s="8" t="str">
        <f t="shared" si="2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</v>
      </c>
      <c r="W15" s="10" t="str">
        <f t="shared" si="3"/>
        <v/>
      </c>
      <c r="X15" s="83">
        <f t="shared" si="6"/>
        <v>0</v>
      </c>
      <c r="Y15" s="103"/>
    </row>
    <row r="16" spans="1:25">
      <c r="A16" s="100">
        <f>IF(C16="Ma",WEEKNUM(B16,2)-Baggrundsoplysninger!$I$2,"")</f>
        <v>33</v>
      </c>
      <c r="B16" s="70">
        <f t="shared" si="8"/>
        <v>39672</v>
      </c>
      <c r="C16" s="6" t="str">
        <f>LOOKUP(WEEKDAY(B16,2),{1,2,3,4,5,6,7},{"Ma","Ti","On","To","Fr","Lø","Sø"})</f>
        <v>Ma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4"/>
        <v/>
      </c>
      <c r="P16" s="8" t="str">
        <f t="shared" si="0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"/>
        <v/>
      </c>
      <c r="T16" s="9" t="str">
        <f t="shared" si="5"/>
        <v/>
      </c>
      <c r="U16" s="8" t="str">
        <f t="shared" si="2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0.29166666666666669</v>
      </c>
      <c r="W16" s="10" t="str">
        <f t="shared" si="3"/>
        <v/>
      </c>
      <c r="X16" s="83">
        <f t="shared" si="6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8"/>
        <v>39673</v>
      </c>
      <c r="C17" s="6" t="str">
        <f>LOOKUP(WEEKDAY(B17,2),{1,2,3,4,5,6,7},{"Ma","Ti","On","To","Fr","Lø","Sø"})</f>
        <v>Ti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4"/>
        <v/>
      </c>
      <c r="P17" s="8" t="str">
        <f t="shared" si="0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"/>
        <v/>
      </c>
      <c r="T17" s="9" t="str">
        <f t="shared" si="5"/>
        <v/>
      </c>
      <c r="U17" s="8" t="str">
        <f t="shared" si="2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0.33333333333333331</v>
      </c>
      <c r="W17" s="10" t="str">
        <f t="shared" si="3"/>
        <v/>
      </c>
      <c r="X17" s="83">
        <f t="shared" si="6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8"/>
        <v>39674</v>
      </c>
      <c r="C18" s="6" t="str">
        <f>LOOKUP(WEEKDAY(B18,2),{1,2,3,4,5,6,7},{"Ma","Ti","On","To","Fr","Lø","Sø"})</f>
        <v>On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4"/>
        <v/>
      </c>
      <c r="P18" s="8" t="str">
        <f t="shared" si="0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"/>
        <v/>
      </c>
      <c r="T18" s="9" t="str">
        <f t="shared" si="5"/>
        <v/>
      </c>
      <c r="U18" s="8" t="str">
        <f t="shared" si="2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0.33333333333333331</v>
      </c>
      <c r="W18" s="10" t="str">
        <f t="shared" si="3"/>
        <v/>
      </c>
      <c r="X18" s="83">
        <f t="shared" si="6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8"/>
        <v>39675</v>
      </c>
      <c r="C19" s="6" t="str">
        <f>LOOKUP(WEEKDAY(B19,2),{1,2,3,4,5,6,7},{"Ma","Ti","On","To","Fr","Lø","Sø"})</f>
        <v>To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4"/>
        <v/>
      </c>
      <c r="P19" s="8" t="str">
        <f t="shared" si="0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"/>
        <v/>
      </c>
      <c r="T19" s="9" t="str">
        <f t="shared" si="5"/>
        <v/>
      </c>
      <c r="U19" s="8" t="str">
        <f t="shared" si="2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0.33333333333333331</v>
      </c>
      <c r="W19" s="10" t="str">
        <f t="shared" si="3"/>
        <v/>
      </c>
      <c r="X19" s="83">
        <f t="shared" si="6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8"/>
        <v>39676</v>
      </c>
      <c r="C20" s="6" t="str">
        <f>LOOKUP(WEEKDAY(B20,2),{1,2,3,4,5,6,7},{"Ma","Ti","On","To","Fr","Lø","Sø"})</f>
        <v>Fr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4"/>
        <v/>
      </c>
      <c r="P20" s="8" t="str">
        <f t="shared" si="0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"/>
        <v/>
      </c>
      <c r="T20" s="9" t="str">
        <f t="shared" si="5"/>
        <v/>
      </c>
      <c r="U20" s="8" t="str">
        <f t="shared" si="2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0.25</v>
      </c>
      <c r="W20" s="10" t="str">
        <f t="shared" si="3"/>
        <v/>
      </c>
      <c r="X20" s="83">
        <f t="shared" si="6"/>
        <v>0</v>
      </c>
      <c r="Y20" s="103"/>
    </row>
    <row r="21" spans="1:25">
      <c r="A21" s="100" t="str">
        <f>IF(C21="Ma",WEEKNUM(B21,2)-Baggrundsoplysninger!$I$2,"")</f>
        <v/>
      </c>
      <c r="B21" s="70">
        <f t="shared" si="8"/>
        <v>39677</v>
      </c>
      <c r="C21" s="6" t="str">
        <f>LOOKUP(WEEKDAY(B21,2),{1,2,3,4,5,6,7},{"Ma","Ti","On","To","Fr","Lø","Sø"})</f>
        <v>Lø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4"/>
        <v/>
      </c>
      <c r="P21" s="8" t="str">
        <f t="shared" si="0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"/>
        <v/>
      </c>
      <c r="T21" s="9" t="str">
        <f t="shared" si="5"/>
        <v/>
      </c>
      <c r="U21" s="8" t="str">
        <f t="shared" si="2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</v>
      </c>
      <c r="W21" s="10" t="str">
        <f t="shared" si="3"/>
        <v/>
      </c>
      <c r="X21" s="83">
        <f t="shared" si="6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8"/>
        <v>39678</v>
      </c>
      <c r="C22" s="6" t="str">
        <f>LOOKUP(WEEKDAY(B22,2),{1,2,3,4,5,6,7},{"Ma","Ti","On","To","Fr","Lø","Sø"})</f>
        <v>Sø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4"/>
        <v/>
      </c>
      <c r="P22" s="8" t="str">
        <f t="shared" si="0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"/>
        <v/>
      </c>
      <c r="T22" s="9" t="str">
        <f t="shared" si="5"/>
        <v/>
      </c>
      <c r="U22" s="8" t="str">
        <f t="shared" si="2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</v>
      </c>
      <c r="W22" s="10" t="str">
        <f t="shared" si="3"/>
        <v/>
      </c>
      <c r="X22" s="83">
        <f t="shared" si="6"/>
        <v>0</v>
      </c>
      <c r="Y22" s="103"/>
    </row>
    <row r="23" spans="1:25">
      <c r="A23" s="100">
        <f>IF(C23="Ma",WEEKNUM(B23,2)-Baggrundsoplysninger!$I$2,"")</f>
        <v>34</v>
      </c>
      <c r="B23" s="70">
        <f t="shared" si="8"/>
        <v>39679</v>
      </c>
      <c r="C23" s="6" t="str">
        <f>LOOKUP(WEEKDAY(B23,2),{1,2,3,4,5,6,7},{"Ma","Ti","On","To","Fr","Lø","Sø"})</f>
        <v>Ma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4"/>
        <v/>
      </c>
      <c r="P23" s="8" t="str">
        <f t="shared" si="0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"/>
        <v/>
      </c>
      <c r="T23" s="9" t="str">
        <f t="shared" si="5"/>
        <v/>
      </c>
      <c r="U23" s="8" t="str">
        <f t="shared" si="2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0.29166666666666669</v>
      </c>
      <c r="W23" s="10" t="str">
        <f t="shared" si="3"/>
        <v/>
      </c>
      <c r="X23" s="83">
        <f t="shared" si="6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8"/>
        <v>39680</v>
      </c>
      <c r="C24" s="6" t="str">
        <f>LOOKUP(WEEKDAY(B24,2),{1,2,3,4,5,6,7},{"Ma","Ti","On","To","Fr","Lø","Sø"})</f>
        <v>Ti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4"/>
        <v/>
      </c>
      <c r="P24" s="8" t="str">
        <f t="shared" si="0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"/>
        <v/>
      </c>
      <c r="T24" s="9" t="str">
        <f t="shared" si="5"/>
        <v/>
      </c>
      <c r="U24" s="8" t="str">
        <f t="shared" si="2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0.33333333333333331</v>
      </c>
      <c r="W24" s="10" t="str">
        <f t="shared" si="3"/>
        <v/>
      </c>
      <c r="X24" s="83">
        <f t="shared" si="6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8"/>
        <v>39681</v>
      </c>
      <c r="C25" s="6" t="str">
        <f>LOOKUP(WEEKDAY(B25,2),{1,2,3,4,5,6,7},{"Ma","Ti","On","To","Fr","Lø","Sø"})</f>
        <v>On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4"/>
        <v/>
      </c>
      <c r="P25" s="8" t="str">
        <f t="shared" si="0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"/>
        <v/>
      </c>
      <c r="T25" s="9" t="str">
        <f t="shared" si="5"/>
        <v/>
      </c>
      <c r="U25" s="8" t="str">
        <f t="shared" si="2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0.33333333333333331</v>
      </c>
      <c r="W25" s="10" t="str">
        <f t="shared" si="3"/>
        <v/>
      </c>
      <c r="X25" s="83">
        <f t="shared" si="6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8"/>
        <v>39682</v>
      </c>
      <c r="C26" s="6" t="str">
        <f>LOOKUP(WEEKDAY(B26,2),{1,2,3,4,5,6,7},{"Ma","Ti","On","To","Fr","Lø","Sø"})</f>
        <v>To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4"/>
        <v/>
      </c>
      <c r="P26" s="8" t="str">
        <f t="shared" si="0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"/>
        <v/>
      </c>
      <c r="T26" s="9" t="str">
        <f t="shared" si="5"/>
        <v/>
      </c>
      <c r="U26" s="8" t="str">
        <f t="shared" si="2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0.33333333333333331</v>
      </c>
      <c r="W26" s="10" t="str">
        <f t="shared" si="3"/>
        <v/>
      </c>
      <c r="X26" s="83">
        <f t="shared" si="6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8"/>
        <v>39683</v>
      </c>
      <c r="C27" s="6" t="str">
        <f>LOOKUP(WEEKDAY(B27,2),{1,2,3,4,5,6,7},{"Ma","Ti","On","To","Fr","Lø","Sø"})</f>
        <v>Fr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4"/>
        <v/>
      </c>
      <c r="P27" s="8" t="str">
        <f t="shared" si="0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"/>
        <v/>
      </c>
      <c r="T27" s="9" t="str">
        <f t="shared" si="5"/>
        <v/>
      </c>
      <c r="U27" s="8" t="str">
        <f t="shared" si="2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0.25</v>
      </c>
      <c r="W27" s="10" t="str">
        <f t="shared" si="3"/>
        <v/>
      </c>
      <c r="X27" s="83">
        <f t="shared" si="6"/>
        <v>0</v>
      </c>
      <c r="Y27" s="103"/>
    </row>
    <row r="28" spans="1:25">
      <c r="A28" s="100" t="str">
        <f>IF(C28="Ma",WEEKNUM(B28,2)-Baggrundsoplysninger!$I$2,"")</f>
        <v/>
      </c>
      <c r="B28" s="70">
        <f t="shared" si="8"/>
        <v>39684</v>
      </c>
      <c r="C28" s="6" t="str">
        <f>LOOKUP(WEEKDAY(B28,2),{1,2,3,4,5,6,7},{"Ma","Ti","On","To","Fr","Lø","Sø"})</f>
        <v>Lø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4"/>
        <v/>
      </c>
      <c r="P28" s="8" t="str">
        <f t="shared" si="0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"/>
        <v/>
      </c>
      <c r="T28" s="9" t="str">
        <f t="shared" si="5"/>
        <v/>
      </c>
      <c r="U28" s="8" t="str">
        <f t="shared" si="2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</v>
      </c>
      <c r="W28" s="10" t="str">
        <f t="shared" si="3"/>
        <v/>
      </c>
      <c r="X28" s="83">
        <f t="shared" si="6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8"/>
        <v>39685</v>
      </c>
      <c r="C29" s="6" t="str">
        <f>LOOKUP(WEEKDAY(B29,2),{1,2,3,4,5,6,7},{"Ma","Ti","On","To","Fr","Lø","Sø"})</f>
        <v>Sø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4"/>
        <v/>
      </c>
      <c r="P29" s="8" t="str">
        <f t="shared" si="0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"/>
        <v/>
      </c>
      <c r="T29" s="9" t="str">
        <f t="shared" si="5"/>
        <v/>
      </c>
      <c r="U29" s="8" t="str">
        <f t="shared" si="2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</v>
      </c>
      <c r="W29" s="10" t="str">
        <f t="shared" si="3"/>
        <v/>
      </c>
      <c r="X29" s="83">
        <f t="shared" si="6"/>
        <v>0</v>
      </c>
      <c r="Y29" s="103"/>
    </row>
    <row r="30" spans="1:25">
      <c r="A30" s="100">
        <f>IF(C30="Ma",WEEKNUM(B30,2)-Baggrundsoplysninger!$I$2,"")</f>
        <v>35</v>
      </c>
      <c r="B30" s="70">
        <f t="shared" si="8"/>
        <v>39686</v>
      </c>
      <c r="C30" s="6" t="str">
        <f>LOOKUP(WEEKDAY(B30,2),{1,2,3,4,5,6,7},{"Ma","Ti","On","To","Fr","Lø","Sø"})</f>
        <v>Ma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4"/>
        <v/>
      </c>
      <c r="P30" s="8" t="str">
        <f t="shared" si="0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"/>
        <v/>
      </c>
      <c r="T30" s="9" t="str">
        <f t="shared" si="5"/>
        <v/>
      </c>
      <c r="U30" s="8" t="str">
        <f t="shared" si="2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0.29166666666666669</v>
      </c>
      <c r="W30" s="10" t="str">
        <f t="shared" si="3"/>
        <v/>
      </c>
      <c r="X30" s="83">
        <f t="shared" si="6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8"/>
        <v>39687</v>
      </c>
      <c r="C31" s="6" t="str">
        <f>LOOKUP(WEEKDAY(B31,2),{1,2,3,4,5,6,7},{"Ma","Ti","On","To","Fr","Lø","Sø"})</f>
        <v>Ti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4"/>
        <v/>
      </c>
      <c r="P31" s="8" t="str">
        <f t="shared" si="0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"/>
        <v/>
      </c>
      <c r="T31" s="9" t="str">
        <f t="shared" si="5"/>
        <v/>
      </c>
      <c r="U31" s="8" t="str">
        <f t="shared" si="2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0.33333333333333331</v>
      </c>
      <c r="W31" s="10" t="str">
        <f t="shared" si="3"/>
        <v/>
      </c>
      <c r="X31" s="83">
        <f t="shared" si="6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8"/>
        <v>39688</v>
      </c>
      <c r="C32" s="6" t="str">
        <f>LOOKUP(WEEKDAY(B32,2),{1,2,3,4,5,6,7},{"Ma","Ti","On","To","Fr","Lø","Sø"})</f>
        <v>On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4"/>
        <v/>
      </c>
      <c r="P32" s="8" t="str">
        <f t="shared" si="0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"/>
        <v/>
      </c>
      <c r="T32" s="9" t="str">
        <f t="shared" si="5"/>
        <v/>
      </c>
      <c r="U32" s="8" t="str">
        <f t="shared" si="2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0.33333333333333331</v>
      </c>
      <c r="W32" s="10" t="str">
        <f t="shared" si="3"/>
        <v/>
      </c>
      <c r="X32" s="83">
        <f t="shared" si="6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8"/>
        <v>39689</v>
      </c>
      <c r="C33" s="6" t="str">
        <f>LOOKUP(WEEKDAY(B33,2),{1,2,3,4,5,6,7},{"Ma","Ti","On","To","Fr","Lø","Sø"})</f>
        <v>To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4"/>
        <v/>
      </c>
      <c r="P33" s="8" t="str">
        <f t="shared" si="0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"/>
        <v/>
      </c>
      <c r="T33" s="9" t="str">
        <f t="shared" si="5"/>
        <v/>
      </c>
      <c r="U33" s="8" t="str">
        <f t="shared" si="2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0.33333333333333331</v>
      </c>
      <c r="W33" s="10" t="str">
        <f t="shared" si="3"/>
        <v/>
      </c>
      <c r="X33" s="83">
        <f t="shared" si="6"/>
        <v>0</v>
      </c>
      <c r="Y33" s="103"/>
    </row>
    <row r="34" spans="1:25">
      <c r="A34" s="100" t="str">
        <f>IF(C34="Ma",WEEKNUM(B34,2)-Baggrundsoplysninger!$I$2,"")</f>
        <v/>
      </c>
      <c r="B34" s="70">
        <f t="shared" si="8"/>
        <v>39690</v>
      </c>
      <c r="C34" s="6" t="str">
        <f>LOOKUP(WEEKDAY(B34,2),{1,2,3,4,5,6,7},{"Ma","Ti","On","To","Fr","Lø","Sø"})</f>
        <v>Fr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4"/>
        <v/>
      </c>
      <c r="P34" s="8" t="str">
        <f t="shared" si="0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"/>
        <v/>
      </c>
      <c r="T34" s="9" t="str">
        <f t="shared" si="5"/>
        <v/>
      </c>
      <c r="U34" s="8" t="str">
        <f t="shared" si="2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0.25</v>
      </c>
      <c r="W34" s="10" t="str">
        <f t="shared" si="3"/>
        <v/>
      </c>
      <c r="X34" s="83">
        <f t="shared" si="6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5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Aug</v>
      </c>
      <c r="B40" s="69">
        <f>YEAR($B$4)</f>
        <v>2012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Jul!X46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Jul!X50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Jul!X54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COUNTIF(L3:L34,"Sygdom")+Jul!C57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sygedag")+Jul!C60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sygedag")+Jul!C63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Aug</v>
      </c>
      <c r="B65" s="69">
        <f>YEAR($B$4)</f>
        <v>2012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1862" priority="206" stopIfTrue="1" operator="greaterThanOrEqual">
      <formula>0</formula>
    </cfRule>
    <cfRule type="cellIs" dxfId="1861" priority="207" stopIfTrue="1" operator="lessThan">
      <formula>0</formula>
    </cfRule>
  </conditionalFormatting>
  <conditionalFormatting sqref="W4:W34">
    <cfRule type="cellIs" dxfId="1860" priority="204" stopIfTrue="1" operator="greaterThanOrEqual">
      <formula>0</formula>
    </cfRule>
    <cfRule type="cellIs" dxfId="1859" priority="205" stopIfTrue="1" operator="lessThan">
      <formula>0</formula>
    </cfRule>
  </conditionalFormatting>
  <conditionalFormatting sqref="X35:X36">
    <cfRule type="cellIs" dxfId="1858" priority="202" stopIfTrue="1" operator="greaterThanOrEqual">
      <formula>0</formula>
    </cfRule>
    <cfRule type="cellIs" dxfId="1857" priority="203" stopIfTrue="1" operator="lessThan">
      <formula>0</formula>
    </cfRule>
  </conditionalFormatting>
  <conditionalFormatting sqref="D12:I34 A4:C34 D4:I9 T5:T35 J4:X34">
    <cfRule type="expression" dxfId="1856" priority="200" stopIfTrue="1">
      <formula>($C4="Sø")</formula>
    </cfRule>
    <cfRule type="expression" dxfId="1855" priority="201" stopIfTrue="1">
      <formula>($C4="Lø")</formula>
    </cfRule>
  </conditionalFormatting>
  <conditionalFormatting sqref="A4:C34">
    <cfRule type="expression" dxfId="1854" priority="198" stopIfTrue="1">
      <formula>($C4="Sø")</formula>
    </cfRule>
    <cfRule type="expression" dxfId="1853" priority="199" stopIfTrue="1">
      <formula>($C4="Lø")</formula>
    </cfRule>
  </conditionalFormatting>
  <conditionalFormatting sqref="A4:C34">
    <cfRule type="expression" dxfId="1852" priority="196" stopIfTrue="1">
      <formula>($B4="Sø")</formula>
    </cfRule>
    <cfRule type="expression" dxfId="1851" priority="197" stopIfTrue="1">
      <formula>($B4="Lø")</formula>
    </cfRule>
  </conditionalFormatting>
  <conditionalFormatting sqref="D7:I11">
    <cfRule type="expression" dxfId="1850" priority="194" stopIfTrue="1">
      <formula>($C7="Sø")</formula>
    </cfRule>
    <cfRule type="expression" dxfId="1849" priority="195" stopIfTrue="1">
      <formula>($C7="Lø")</formula>
    </cfRule>
  </conditionalFormatting>
  <conditionalFormatting sqref="J7:K7">
    <cfRule type="expression" dxfId="1848" priority="192" stopIfTrue="1">
      <formula>($C7="Sø")</formula>
    </cfRule>
    <cfRule type="expression" dxfId="1847" priority="193" stopIfTrue="1">
      <formula>($C7="Lø")</formula>
    </cfRule>
  </conditionalFormatting>
  <conditionalFormatting sqref="D6:E6">
    <cfRule type="expression" dxfId="1846" priority="190" stopIfTrue="1">
      <formula>($C6="Sø")</formula>
    </cfRule>
    <cfRule type="expression" dxfId="1845" priority="191" stopIfTrue="1">
      <formula>($C6="Lø")</formula>
    </cfRule>
  </conditionalFormatting>
  <conditionalFormatting sqref="M4:M34">
    <cfRule type="containsText" dxfId="1844" priority="189" operator="containsText" text="¨">
      <formula>NOT(ISERROR(SEARCH("¨",M4)))</formula>
    </cfRule>
  </conditionalFormatting>
  <conditionalFormatting sqref="D10:K10">
    <cfRule type="expression" dxfId="1843" priority="187" stopIfTrue="1">
      <formula>($C10="Sø")</formula>
    </cfRule>
    <cfRule type="expression" dxfId="1842" priority="188" stopIfTrue="1">
      <formula>($C10="Lø")</formula>
    </cfRule>
  </conditionalFormatting>
  <conditionalFormatting sqref="D10:E10">
    <cfRule type="expression" dxfId="1841" priority="185" stopIfTrue="1">
      <formula>($C10="Sø")</formula>
    </cfRule>
    <cfRule type="expression" dxfId="1840" priority="186" stopIfTrue="1">
      <formula>($C10="Lø")</formula>
    </cfRule>
  </conditionalFormatting>
  <conditionalFormatting sqref="D10:K10">
    <cfRule type="expression" dxfId="1839" priority="183" stopIfTrue="1">
      <formula>($C10="Sø")</formula>
    </cfRule>
    <cfRule type="expression" dxfId="1838" priority="184" stopIfTrue="1">
      <formula>($C10="Lø")</formula>
    </cfRule>
  </conditionalFormatting>
  <conditionalFormatting sqref="D10:E10">
    <cfRule type="expression" dxfId="1837" priority="181" stopIfTrue="1">
      <formula>($C10="Sø")</formula>
    </cfRule>
    <cfRule type="expression" dxfId="1836" priority="182" stopIfTrue="1">
      <formula>($C10="Lø")</formula>
    </cfRule>
  </conditionalFormatting>
  <conditionalFormatting sqref="D12:I12">
    <cfRule type="expression" dxfId="1835" priority="179" stopIfTrue="1">
      <formula>($C12="Sø")</formula>
    </cfRule>
    <cfRule type="expression" dxfId="1834" priority="180" stopIfTrue="1">
      <formula>($C12="Lø")</formula>
    </cfRule>
  </conditionalFormatting>
  <conditionalFormatting sqref="D12:K12">
    <cfRule type="expression" dxfId="1833" priority="177" stopIfTrue="1">
      <formula>($C12="Sø")</formula>
    </cfRule>
    <cfRule type="expression" dxfId="1832" priority="178" stopIfTrue="1">
      <formula>($C12="Lø")</formula>
    </cfRule>
  </conditionalFormatting>
  <conditionalFormatting sqref="D12:E12">
    <cfRule type="expression" dxfId="1831" priority="175" stopIfTrue="1">
      <formula>($C12="Sø")</formula>
    </cfRule>
    <cfRule type="expression" dxfId="1830" priority="176" stopIfTrue="1">
      <formula>($C12="Lø")</formula>
    </cfRule>
  </conditionalFormatting>
  <conditionalFormatting sqref="D12:K12">
    <cfRule type="expression" dxfId="1829" priority="173" stopIfTrue="1">
      <formula>($C12="Sø")</formula>
    </cfRule>
    <cfRule type="expression" dxfId="1828" priority="174" stopIfTrue="1">
      <formula>($C12="Lø")</formula>
    </cfRule>
  </conditionalFormatting>
  <conditionalFormatting sqref="D12:E12">
    <cfRule type="expression" dxfId="1827" priority="171" stopIfTrue="1">
      <formula>($C12="Sø")</formula>
    </cfRule>
    <cfRule type="expression" dxfId="1826" priority="172" stopIfTrue="1">
      <formula>($C12="Lø")</formula>
    </cfRule>
  </conditionalFormatting>
  <conditionalFormatting sqref="J6:K6">
    <cfRule type="expression" dxfId="1825" priority="169" stopIfTrue="1">
      <formula>($C6="Sø")</formula>
    </cfRule>
    <cfRule type="expression" dxfId="1824" priority="170" stopIfTrue="1">
      <formula>($C6="Lø")</formula>
    </cfRule>
  </conditionalFormatting>
  <conditionalFormatting sqref="D6:I6">
    <cfRule type="expression" dxfId="1823" priority="167" stopIfTrue="1">
      <formula>($C6="Sø")</formula>
    </cfRule>
    <cfRule type="expression" dxfId="1822" priority="168" stopIfTrue="1">
      <formula>($C6="Lø")</formula>
    </cfRule>
  </conditionalFormatting>
  <conditionalFormatting sqref="J6:K6">
    <cfRule type="expression" dxfId="1821" priority="165" stopIfTrue="1">
      <formula>($C6="Sø")</formula>
    </cfRule>
    <cfRule type="expression" dxfId="1820" priority="166" stopIfTrue="1">
      <formula>($C6="Lø")</formula>
    </cfRule>
  </conditionalFormatting>
  <conditionalFormatting sqref="D6:I6">
    <cfRule type="expression" dxfId="1819" priority="163" stopIfTrue="1">
      <formula>($C6="Sø")</formula>
    </cfRule>
    <cfRule type="expression" dxfId="1818" priority="164" stopIfTrue="1">
      <formula>($C6="Lø")</formula>
    </cfRule>
  </conditionalFormatting>
  <conditionalFormatting sqref="D6:K6">
    <cfRule type="expression" dxfId="1817" priority="161" stopIfTrue="1">
      <formula>($C6="Sø")</formula>
    </cfRule>
    <cfRule type="expression" dxfId="1816" priority="162" stopIfTrue="1">
      <formula>($C6="Lø")</formula>
    </cfRule>
  </conditionalFormatting>
  <conditionalFormatting sqref="D6:E6">
    <cfRule type="expression" dxfId="1815" priority="159" stopIfTrue="1">
      <formula>($C6="Sø")</formula>
    </cfRule>
    <cfRule type="expression" dxfId="1814" priority="160" stopIfTrue="1">
      <formula>($C6="Lø")</formula>
    </cfRule>
  </conditionalFormatting>
  <conditionalFormatting sqref="D6:K6">
    <cfRule type="expression" dxfId="1813" priority="157" stopIfTrue="1">
      <formula>($C6="Sø")</formula>
    </cfRule>
    <cfRule type="expression" dxfId="1812" priority="158" stopIfTrue="1">
      <formula>($C6="Lø")</formula>
    </cfRule>
  </conditionalFormatting>
  <conditionalFormatting sqref="D6:E6">
    <cfRule type="expression" dxfId="1811" priority="155" stopIfTrue="1">
      <formula>($C6="Sø")</formula>
    </cfRule>
    <cfRule type="expression" dxfId="1810" priority="156" stopIfTrue="1">
      <formula>($C6="Lø")</formula>
    </cfRule>
  </conditionalFormatting>
  <conditionalFormatting sqref="J7:K7">
    <cfRule type="expression" dxfId="1809" priority="153" stopIfTrue="1">
      <formula>($C7="Sø")</formula>
    </cfRule>
    <cfRule type="expression" dxfId="1808" priority="154" stopIfTrue="1">
      <formula>($C7="Lø")</formula>
    </cfRule>
  </conditionalFormatting>
  <conditionalFormatting sqref="D7:I7">
    <cfRule type="expression" dxfId="1807" priority="151" stopIfTrue="1">
      <formula>($C7="Sø")</formula>
    </cfRule>
    <cfRule type="expression" dxfId="1806" priority="152" stopIfTrue="1">
      <formula>($C7="Lø")</formula>
    </cfRule>
  </conditionalFormatting>
  <conditionalFormatting sqref="J7:K7">
    <cfRule type="expression" dxfId="1805" priority="149" stopIfTrue="1">
      <formula>($C7="Sø")</formula>
    </cfRule>
    <cfRule type="expression" dxfId="1804" priority="150" stopIfTrue="1">
      <formula>($C7="Lø")</formula>
    </cfRule>
  </conditionalFormatting>
  <conditionalFormatting sqref="D7:I7">
    <cfRule type="expression" dxfId="1803" priority="147" stopIfTrue="1">
      <formula>($C7="Sø")</formula>
    </cfRule>
    <cfRule type="expression" dxfId="1802" priority="148" stopIfTrue="1">
      <formula>($C7="Lø")</formula>
    </cfRule>
  </conditionalFormatting>
  <conditionalFormatting sqref="D7:K7">
    <cfRule type="expression" dxfId="1801" priority="145" stopIfTrue="1">
      <formula>($C7="Sø")</formula>
    </cfRule>
    <cfRule type="expression" dxfId="1800" priority="146" stopIfTrue="1">
      <formula>($C7="Lø")</formula>
    </cfRule>
  </conditionalFormatting>
  <conditionalFormatting sqref="D7:E7">
    <cfRule type="expression" dxfId="1799" priority="143" stopIfTrue="1">
      <formula>($C7="Sø")</formula>
    </cfRule>
    <cfRule type="expression" dxfId="1798" priority="144" stopIfTrue="1">
      <formula>($C7="Lø")</formula>
    </cfRule>
  </conditionalFormatting>
  <conditionalFormatting sqref="D7:K7">
    <cfRule type="expression" dxfId="1797" priority="141" stopIfTrue="1">
      <formula>($C7="Sø")</formula>
    </cfRule>
    <cfRule type="expression" dxfId="1796" priority="142" stopIfTrue="1">
      <formula>($C7="Lø")</formula>
    </cfRule>
  </conditionalFormatting>
  <conditionalFormatting sqref="D7:E7">
    <cfRule type="expression" dxfId="1795" priority="139" stopIfTrue="1">
      <formula>($C7="Sø")</formula>
    </cfRule>
    <cfRule type="expression" dxfId="1794" priority="140" stopIfTrue="1">
      <formula>($C7="Lø")</formula>
    </cfRule>
  </conditionalFormatting>
  <conditionalFormatting sqref="J5:K5">
    <cfRule type="expression" dxfId="1793" priority="137" stopIfTrue="1">
      <formula>($C5="Sø")</formula>
    </cfRule>
    <cfRule type="expression" dxfId="1792" priority="138" stopIfTrue="1">
      <formula>($C5="Lø")</formula>
    </cfRule>
  </conditionalFormatting>
  <conditionalFormatting sqref="D5:I5">
    <cfRule type="expression" dxfId="1791" priority="135" stopIfTrue="1">
      <formula>($C5="Sø")</formula>
    </cfRule>
    <cfRule type="expression" dxfId="1790" priority="136" stopIfTrue="1">
      <formula>($C5="Lø")</formula>
    </cfRule>
  </conditionalFormatting>
  <conditionalFormatting sqref="J5:K5">
    <cfRule type="expression" dxfId="1789" priority="133" stopIfTrue="1">
      <formula>($C5="Sø")</formula>
    </cfRule>
    <cfRule type="expression" dxfId="1788" priority="134" stopIfTrue="1">
      <formula>($C5="Lø")</formula>
    </cfRule>
  </conditionalFormatting>
  <conditionalFormatting sqref="D5:I5">
    <cfRule type="expression" dxfId="1787" priority="131" stopIfTrue="1">
      <formula>($C5="Sø")</formula>
    </cfRule>
    <cfRule type="expression" dxfId="1786" priority="132" stopIfTrue="1">
      <formula>($C5="Lø")</formula>
    </cfRule>
  </conditionalFormatting>
  <conditionalFormatting sqref="D5:K5">
    <cfRule type="expression" dxfId="1785" priority="129" stopIfTrue="1">
      <formula>($C5="Sø")</formula>
    </cfRule>
    <cfRule type="expression" dxfId="1784" priority="130" stopIfTrue="1">
      <formula>($C5="Lø")</formula>
    </cfRule>
  </conditionalFormatting>
  <conditionalFormatting sqref="D5:E5">
    <cfRule type="expression" dxfId="1783" priority="127" stopIfTrue="1">
      <formula>($C5="Sø")</formula>
    </cfRule>
    <cfRule type="expression" dxfId="1782" priority="128" stopIfTrue="1">
      <formula>($C5="Lø")</formula>
    </cfRule>
  </conditionalFormatting>
  <conditionalFormatting sqref="D5:K5">
    <cfRule type="expression" dxfId="1781" priority="125" stopIfTrue="1">
      <formula>($C5="Sø")</formula>
    </cfRule>
    <cfRule type="expression" dxfId="1780" priority="126" stopIfTrue="1">
      <formula>($C5="Lø")</formula>
    </cfRule>
  </conditionalFormatting>
  <conditionalFormatting sqref="D5:E5">
    <cfRule type="expression" dxfId="1779" priority="123" stopIfTrue="1">
      <formula>($C5="Sø")</formula>
    </cfRule>
    <cfRule type="expression" dxfId="1778" priority="124" stopIfTrue="1">
      <formula>($C5="Lø")</formula>
    </cfRule>
  </conditionalFormatting>
  <conditionalFormatting sqref="J4:K4">
    <cfRule type="expression" dxfId="1777" priority="121" stopIfTrue="1">
      <formula>($C4="Sø")</formula>
    </cfRule>
    <cfRule type="expression" dxfId="1776" priority="122" stopIfTrue="1">
      <formula>($C4="Lø")</formula>
    </cfRule>
  </conditionalFormatting>
  <conditionalFormatting sqref="D4:I4">
    <cfRule type="expression" dxfId="1775" priority="119" stopIfTrue="1">
      <formula>($C4="Sø")</formula>
    </cfRule>
    <cfRule type="expression" dxfId="1774" priority="120" stopIfTrue="1">
      <formula>($C4="Lø")</formula>
    </cfRule>
  </conditionalFormatting>
  <conditionalFormatting sqref="J4:K4">
    <cfRule type="expression" dxfId="1773" priority="117" stopIfTrue="1">
      <formula>($C4="Sø")</formula>
    </cfRule>
    <cfRule type="expression" dxfId="1772" priority="118" stopIfTrue="1">
      <formula>($C4="Lø")</formula>
    </cfRule>
  </conditionalFormatting>
  <conditionalFormatting sqref="D4:I4">
    <cfRule type="expression" dxfId="1771" priority="115" stopIfTrue="1">
      <formula>($C4="Sø")</formula>
    </cfRule>
    <cfRule type="expression" dxfId="1770" priority="116" stopIfTrue="1">
      <formula>($C4="Lø")</formula>
    </cfRule>
  </conditionalFormatting>
  <conditionalFormatting sqref="D4:K4">
    <cfRule type="expression" dxfId="1769" priority="113" stopIfTrue="1">
      <formula>($C4="Sø")</formula>
    </cfRule>
    <cfRule type="expression" dxfId="1768" priority="114" stopIfTrue="1">
      <formula>($C4="Lø")</formula>
    </cfRule>
  </conditionalFormatting>
  <conditionalFormatting sqref="D4:E4">
    <cfRule type="expression" dxfId="1767" priority="111" stopIfTrue="1">
      <formula>($C4="Sø")</formula>
    </cfRule>
    <cfRule type="expression" dxfId="1766" priority="112" stopIfTrue="1">
      <formula>($C4="Lø")</formula>
    </cfRule>
  </conditionalFormatting>
  <conditionalFormatting sqref="D4:K4">
    <cfRule type="expression" dxfId="1765" priority="109" stopIfTrue="1">
      <formula>($C4="Sø")</formula>
    </cfRule>
    <cfRule type="expression" dxfId="1764" priority="110" stopIfTrue="1">
      <formula>($C4="Lø")</formula>
    </cfRule>
  </conditionalFormatting>
  <conditionalFormatting sqref="D4:E4">
    <cfRule type="expression" dxfId="1763" priority="107" stopIfTrue="1">
      <formula>($C4="Sø")</formula>
    </cfRule>
    <cfRule type="expression" dxfId="1762" priority="108" stopIfTrue="1">
      <formula>($C4="Lø")</formula>
    </cfRule>
  </conditionalFormatting>
  <conditionalFormatting sqref="H4:K4">
    <cfRule type="expression" dxfId="1761" priority="105" stopIfTrue="1">
      <formula>($C4="Sø")</formula>
    </cfRule>
    <cfRule type="expression" dxfId="1760" priority="106" stopIfTrue="1">
      <formula>($C4="Lø")</formula>
    </cfRule>
  </conditionalFormatting>
  <conditionalFormatting sqref="H4:K4">
    <cfRule type="expression" dxfId="1759" priority="103" stopIfTrue="1">
      <formula>($C4="Sø")</formula>
    </cfRule>
    <cfRule type="expression" dxfId="1758" priority="104" stopIfTrue="1">
      <formula>($C4="Lø")</formula>
    </cfRule>
  </conditionalFormatting>
  <conditionalFormatting sqref="H4:K4">
    <cfRule type="expression" dxfId="1757" priority="101" stopIfTrue="1">
      <formula>($C4="Sø")</formula>
    </cfRule>
    <cfRule type="expression" dxfId="1756" priority="102" stopIfTrue="1">
      <formula>($C4="Lø")</formula>
    </cfRule>
  </conditionalFormatting>
  <conditionalFormatting sqref="H4:K4">
    <cfRule type="expression" dxfId="1755" priority="99" stopIfTrue="1">
      <formula>($C4="Sø")</formula>
    </cfRule>
    <cfRule type="expression" dxfId="1754" priority="100" stopIfTrue="1">
      <formula>($C4="Lø")</formula>
    </cfRule>
  </conditionalFormatting>
  <conditionalFormatting sqref="D32:M32">
    <cfRule type="expression" dxfId="1753" priority="97" stopIfTrue="1">
      <formula>($C32="Sø")</formula>
    </cfRule>
    <cfRule type="expression" dxfId="1752" priority="98" stopIfTrue="1">
      <formula>($C32="Lø")</formula>
    </cfRule>
  </conditionalFormatting>
  <conditionalFormatting sqref="D32:K32">
    <cfRule type="expression" dxfId="1751" priority="95" stopIfTrue="1">
      <formula>($C32="Sø")</formula>
    </cfRule>
    <cfRule type="expression" dxfId="1750" priority="96" stopIfTrue="1">
      <formula>($C32="Lø")</formula>
    </cfRule>
  </conditionalFormatting>
  <conditionalFormatting sqref="D32:K32">
    <cfRule type="expression" dxfId="1749" priority="93" stopIfTrue="1">
      <formula>($C32="Sø")</formula>
    </cfRule>
    <cfRule type="expression" dxfId="1748" priority="94" stopIfTrue="1">
      <formula>($C32="Lø")</formula>
    </cfRule>
  </conditionalFormatting>
  <conditionalFormatting sqref="D32:K32">
    <cfRule type="expression" dxfId="1747" priority="91" stopIfTrue="1">
      <formula>($C32="Sø")</formula>
    </cfRule>
    <cfRule type="expression" dxfId="1746" priority="92" stopIfTrue="1">
      <formula>($C32="Lø")</formula>
    </cfRule>
  </conditionalFormatting>
  <conditionalFormatting sqref="D32:K32">
    <cfRule type="expression" dxfId="1745" priority="89" stopIfTrue="1">
      <formula>($C32="Sø")</formula>
    </cfRule>
    <cfRule type="expression" dxfId="1744" priority="90" stopIfTrue="1">
      <formula>($C32="Lø")</formula>
    </cfRule>
  </conditionalFormatting>
  <conditionalFormatting sqref="D32:E32">
    <cfRule type="expression" dxfId="1743" priority="87" stopIfTrue="1">
      <formula>($C32="Sø")</formula>
    </cfRule>
    <cfRule type="expression" dxfId="1742" priority="88" stopIfTrue="1">
      <formula>($C32="Lø")</formula>
    </cfRule>
  </conditionalFormatting>
  <conditionalFormatting sqref="H32:I32">
    <cfRule type="expression" dxfId="1741" priority="85" stopIfTrue="1">
      <formula>($C32="Sø")</formula>
    </cfRule>
    <cfRule type="expression" dxfId="1740" priority="86" stopIfTrue="1">
      <formula>($C32="Lø")</formula>
    </cfRule>
  </conditionalFormatting>
  <conditionalFormatting sqref="J32:K32">
    <cfRule type="expression" dxfId="1739" priority="83" stopIfTrue="1">
      <formula>($C32="Sø")</formula>
    </cfRule>
    <cfRule type="expression" dxfId="1738" priority="84" stopIfTrue="1">
      <formula>($C32="Lø")</formula>
    </cfRule>
  </conditionalFormatting>
  <conditionalFormatting sqref="D32:K32">
    <cfRule type="expression" dxfId="1737" priority="81" stopIfTrue="1">
      <formula>($C32="Sø")</formula>
    </cfRule>
    <cfRule type="expression" dxfId="1736" priority="82" stopIfTrue="1">
      <formula>($C32="Lø")</formula>
    </cfRule>
  </conditionalFormatting>
  <conditionalFormatting sqref="J6:K6">
    <cfRule type="expression" dxfId="1735" priority="79" stopIfTrue="1">
      <formula>($C6="Sø")</formula>
    </cfRule>
    <cfRule type="expression" dxfId="1734" priority="80" stopIfTrue="1">
      <formula>($C6="Lø")</formula>
    </cfRule>
  </conditionalFormatting>
  <conditionalFormatting sqref="D6:I6">
    <cfRule type="expression" dxfId="1733" priority="77" stopIfTrue="1">
      <formula>($C6="Sø")</formula>
    </cfRule>
    <cfRule type="expression" dxfId="1732" priority="78" stopIfTrue="1">
      <formula>($C6="Lø")</formula>
    </cfRule>
  </conditionalFormatting>
  <conditionalFormatting sqref="J6:K6">
    <cfRule type="expression" dxfId="1731" priority="75" stopIfTrue="1">
      <formula>($C6="Sø")</formula>
    </cfRule>
    <cfRule type="expression" dxfId="1730" priority="76" stopIfTrue="1">
      <formula>($C6="Lø")</formula>
    </cfRule>
  </conditionalFormatting>
  <conditionalFormatting sqref="D6:I6">
    <cfRule type="expression" dxfId="1729" priority="73" stopIfTrue="1">
      <formula>($C6="Sø")</formula>
    </cfRule>
    <cfRule type="expression" dxfId="1728" priority="74" stopIfTrue="1">
      <formula>($C6="Lø")</formula>
    </cfRule>
  </conditionalFormatting>
  <conditionalFormatting sqref="D6:K6">
    <cfRule type="expression" dxfId="1727" priority="71" stopIfTrue="1">
      <formula>($C6="Sø")</formula>
    </cfRule>
    <cfRule type="expression" dxfId="1726" priority="72" stopIfTrue="1">
      <formula>($C6="Lø")</formula>
    </cfRule>
  </conditionalFormatting>
  <conditionalFormatting sqref="D6:E6">
    <cfRule type="expression" dxfId="1725" priority="69" stopIfTrue="1">
      <formula>($C6="Sø")</formula>
    </cfRule>
    <cfRule type="expression" dxfId="1724" priority="70" stopIfTrue="1">
      <formula>($C6="Lø")</formula>
    </cfRule>
  </conditionalFormatting>
  <conditionalFormatting sqref="D6:K6">
    <cfRule type="expression" dxfId="1723" priority="67" stopIfTrue="1">
      <formula>($C6="Sø")</formula>
    </cfRule>
    <cfRule type="expression" dxfId="1722" priority="68" stopIfTrue="1">
      <formula>($C6="Lø")</formula>
    </cfRule>
  </conditionalFormatting>
  <conditionalFormatting sqref="D6:E6">
    <cfRule type="expression" dxfId="1721" priority="65" stopIfTrue="1">
      <formula>($C6="Sø")</formula>
    </cfRule>
    <cfRule type="expression" dxfId="1720" priority="66" stopIfTrue="1">
      <formula>($C6="Lø")</formula>
    </cfRule>
  </conditionalFormatting>
  <conditionalFormatting sqref="J7:K7">
    <cfRule type="expression" dxfId="1719" priority="63" stopIfTrue="1">
      <formula>($C7="Sø")</formula>
    </cfRule>
    <cfRule type="expression" dxfId="1718" priority="64" stopIfTrue="1">
      <formula>($C7="Lø")</formula>
    </cfRule>
  </conditionalFormatting>
  <conditionalFormatting sqref="D7:I7">
    <cfRule type="expression" dxfId="1717" priority="61" stopIfTrue="1">
      <formula>($C7="Sø")</formula>
    </cfRule>
    <cfRule type="expression" dxfId="1716" priority="62" stopIfTrue="1">
      <formula>($C7="Lø")</formula>
    </cfRule>
  </conditionalFormatting>
  <conditionalFormatting sqref="J7:K7">
    <cfRule type="expression" dxfId="1715" priority="59" stopIfTrue="1">
      <formula>($C7="Sø")</formula>
    </cfRule>
    <cfRule type="expression" dxfId="1714" priority="60" stopIfTrue="1">
      <formula>($C7="Lø")</formula>
    </cfRule>
  </conditionalFormatting>
  <conditionalFormatting sqref="D7:I7">
    <cfRule type="expression" dxfId="1713" priority="57" stopIfTrue="1">
      <formula>($C7="Sø")</formula>
    </cfRule>
    <cfRule type="expression" dxfId="1712" priority="58" stopIfTrue="1">
      <formula>($C7="Lø")</formula>
    </cfRule>
  </conditionalFormatting>
  <conditionalFormatting sqref="D7:K7">
    <cfRule type="expression" dxfId="1711" priority="55" stopIfTrue="1">
      <formula>($C7="Sø")</formula>
    </cfRule>
    <cfRule type="expression" dxfId="1710" priority="56" stopIfTrue="1">
      <formula>($C7="Lø")</formula>
    </cfRule>
  </conditionalFormatting>
  <conditionalFormatting sqref="D7:E7">
    <cfRule type="expression" dxfId="1709" priority="53" stopIfTrue="1">
      <formula>($C7="Sø")</formula>
    </cfRule>
    <cfRule type="expression" dxfId="1708" priority="54" stopIfTrue="1">
      <formula>($C7="Lø")</formula>
    </cfRule>
  </conditionalFormatting>
  <conditionalFormatting sqref="D7:K7">
    <cfRule type="expression" dxfId="1707" priority="51" stopIfTrue="1">
      <formula>($C7="Sø")</formula>
    </cfRule>
    <cfRule type="expression" dxfId="1706" priority="52" stopIfTrue="1">
      <formula>($C7="Lø")</formula>
    </cfRule>
  </conditionalFormatting>
  <conditionalFormatting sqref="D7:E7">
    <cfRule type="expression" dxfId="1705" priority="49" stopIfTrue="1">
      <formula>($C7="Sø")</formula>
    </cfRule>
    <cfRule type="expression" dxfId="1704" priority="50" stopIfTrue="1">
      <formula>($C7="Lø")</formula>
    </cfRule>
  </conditionalFormatting>
  <conditionalFormatting sqref="J8:K8">
    <cfRule type="expression" dxfId="1703" priority="47" stopIfTrue="1">
      <formula>($C8="Sø")</formula>
    </cfRule>
    <cfRule type="expression" dxfId="1702" priority="48" stopIfTrue="1">
      <formula>($C8="Lø")</formula>
    </cfRule>
  </conditionalFormatting>
  <conditionalFormatting sqref="D8:I8">
    <cfRule type="expression" dxfId="1701" priority="45" stopIfTrue="1">
      <formula>($C8="Sø")</formula>
    </cfRule>
    <cfRule type="expression" dxfId="1700" priority="46" stopIfTrue="1">
      <formula>($C8="Lø")</formula>
    </cfRule>
  </conditionalFormatting>
  <conditionalFormatting sqref="J8:K8">
    <cfRule type="expression" dxfId="1699" priority="43" stopIfTrue="1">
      <formula>($C8="Sø")</formula>
    </cfRule>
    <cfRule type="expression" dxfId="1698" priority="44" stopIfTrue="1">
      <formula>($C8="Lø")</formula>
    </cfRule>
  </conditionalFormatting>
  <conditionalFormatting sqref="D8:I8">
    <cfRule type="expression" dxfId="1697" priority="41" stopIfTrue="1">
      <formula>($C8="Sø")</formula>
    </cfRule>
    <cfRule type="expression" dxfId="1696" priority="42" stopIfTrue="1">
      <formula>($C8="Lø")</formula>
    </cfRule>
  </conditionalFormatting>
  <conditionalFormatting sqref="D8:K8">
    <cfRule type="expression" dxfId="1695" priority="39" stopIfTrue="1">
      <formula>($C8="Sø")</formula>
    </cfRule>
    <cfRule type="expression" dxfId="1694" priority="40" stopIfTrue="1">
      <formula>($C8="Lø")</formula>
    </cfRule>
  </conditionalFormatting>
  <conditionalFormatting sqref="D8:E8">
    <cfRule type="expression" dxfId="1693" priority="37" stopIfTrue="1">
      <formula>($C8="Sø")</formula>
    </cfRule>
    <cfRule type="expression" dxfId="1692" priority="38" stopIfTrue="1">
      <formula>($C8="Lø")</formula>
    </cfRule>
  </conditionalFormatting>
  <conditionalFormatting sqref="D8:K8">
    <cfRule type="expression" dxfId="1691" priority="35" stopIfTrue="1">
      <formula>($C8="Sø")</formula>
    </cfRule>
    <cfRule type="expression" dxfId="1690" priority="36" stopIfTrue="1">
      <formula>($C8="Lø")</formula>
    </cfRule>
  </conditionalFormatting>
  <conditionalFormatting sqref="D8:E8">
    <cfRule type="expression" dxfId="1689" priority="33" stopIfTrue="1">
      <formula>($C8="Sø")</formula>
    </cfRule>
    <cfRule type="expression" dxfId="1688" priority="34" stopIfTrue="1">
      <formula>($C8="Lø")</formula>
    </cfRule>
  </conditionalFormatting>
  <conditionalFormatting sqref="J9:K9">
    <cfRule type="expression" dxfId="1687" priority="31" stopIfTrue="1">
      <formula>($C9="Sø")</formula>
    </cfRule>
    <cfRule type="expression" dxfId="1686" priority="32" stopIfTrue="1">
      <formula>($C9="Lø")</formula>
    </cfRule>
  </conditionalFormatting>
  <conditionalFormatting sqref="D9:I9">
    <cfRule type="expression" dxfId="1685" priority="29" stopIfTrue="1">
      <formula>($C9="Sø")</formula>
    </cfRule>
    <cfRule type="expression" dxfId="1684" priority="30" stopIfTrue="1">
      <formula>($C9="Lø")</formula>
    </cfRule>
  </conditionalFormatting>
  <conditionalFormatting sqref="J9:K9">
    <cfRule type="expression" dxfId="1683" priority="27" stopIfTrue="1">
      <formula>($C9="Sø")</formula>
    </cfRule>
    <cfRule type="expression" dxfId="1682" priority="28" stopIfTrue="1">
      <formula>($C9="Lø")</formula>
    </cfRule>
  </conditionalFormatting>
  <conditionalFormatting sqref="D9:I9">
    <cfRule type="expression" dxfId="1681" priority="25" stopIfTrue="1">
      <formula>($C9="Sø")</formula>
    </cfRule>
    <cfRule type="expression" dxfId="1680" priority="26" stopIfTrue="1">
      <formula>($C9="Lø")</formula>
    </cfRule>
  </conditionalFormatting>
  <conditionalFormatting sqref="D9:K9">
    <cfRule type="expression" dxfId="1679" priority="23" stopIfTrue="1">
      <formula>($C9="Sø")</formula>
    </cfRule>
    <cfRule type="expression" dxfId="1678" priority="24" stopIfTrue="1">
      <formula>($C9="Lø")</formula>
    </cfRule>
  </conditionalFormatting>
  <conditionalFormatting sqref="D9:E9">
    <cfRule type="expression" dxfId="1677" priority="21" stopIfTrue="1">
      <formula>($C9="Sø")</formula>
    </cfRule>
    <cfRule type="expression" dxfId="1676" priority="22" stopIfTrue="1">
      <formula>($C9="Lø")</formula>
    </cfRule>
  </conditionalFormatting>
  <conditionalFormatting sqref="D9:K9">
    <cfRule type="expression" dxfId="1675" priority="19" stopIfTrue="1">
      <formula>($C9="Sø")</formula>
    </cfRule>
    <cfRule type="expression" dxfId="1674" priority="20" stopIfTrue="1">
      <formula>($C9="Lø")</formula>
    </cfRule>
  </conditionalFormatting>
  <conditionalFormatting sqref="D9:E9">
    <cfRule type="expression" dxfId="1673" priority="17" stopIfTrue="1">
      <formula>($C9="Sø")</formula>
    </cfRule>
    <cfRule type="expression" dxfId="1672" priority="18" stopIfTrue="1">
      <formula>($C9="Lø")</formula>
    </cfRule>
  </conditionalFormatting>
  <conditionalFormatting sqref="J12:K12">
    <cfRule type="expression" dxfId="1671" priority="15" stopIfTrue="1">
      <formula>($C12="Sø")</formula>
    </cfRule>
    <cfRule type="expression" dxfId="1670" priority="16" stopIfTrue="1">
      <formula>($C12="Lø")</formula>
    </cfRule>
  </conditionalFormatting>
  <conditionalFormatting sqref="D12:I12">
    <cfRule type="expression" dxfId="1669" priority="13" stopIfTrue="1">
      <formula>($C12="Sø")</formula>
    </cfRule>
    <cfRule type="expression" dxfId="1668" priority="14" stopIfTrue="1">
      <formula>($C12="Lø")</formula>
    </cfRule>
  </conditionalFormatting>
  <conditionalFormatting sqref="J12:K12">
    <cfRule type="expression" dxfId="1667" priority="11" stopIfTrue="1">
      <formula>($C12="Sø")</formula>
    </cfRule>
    <cfRule type="expression" dxfId="1666" priority="12" stopIfTrue="1">
      <formula>($C12="Lø")</formula>
    </cfRule>
  </conditionalFormatting>
  <conditionalFormatting sqref="D12:I12">
    <cfRule type="expression" dxfId="1665" priority="9" stopIfTrue="1">
      <formula>($C12="Sø")</formula>
    </cfRule>
    <cfRule type="expression" dxfId="1664" priority="10" stopIfTrue="1">
      <formula>($C12="Lø")</formula>
    </cfRule>
  </conditionalFormatting>
  <conditionalFormatting sqref="D12:K12">
    <cfRule type="expression" dxfId="1663" priority="7" stopIfTrue="1">
      <formula>($C12="Sø")</formula>
    </cfRule>
    <cfRule type="expression" dxfId="1662" priority="8" stopIfTrue="1">
      <formula>($C12="Lø")</formula>
    </cfRule>
  </conditionalFormatting>
  <conditionalFormatting sqref="D12:E12">
    <cfRule type="expression" dxfId="1661" priority="5" stopIfTrue="1">
      <formula>($C12="Sø")</formula>
    </cfRule>
    <cfRule type="expression" dxfId="1660" priority="6" stopIfTrue="1">
      <formula>($C12="Lø")</formula>
    </cfRule>
  </conditionalFormatting>
  <conditionalFormatting sqref="D12:K12">
    <cfRule type="expression" dxfId="1659" priority="3" stopIfTrue="1">
      <formula>($C12="Sø")</formula>
    </cfRule>
    <cfRule type="expression" dxfId="1658" priority="4" stopIfTrue="1">
      <formula>($C12="Lø")</formula>
    </cfRule>
  </conditionalFormatting>
  <conditionalFormatting sqref="D12:E12">
    <cfRule type="expression" dxfId="1657" priority="1" stopIfTrue="1">
      <formula>($C12="Sø")</formula>
    </cfRule>
    <cfRule type="expression" dxfId="1656" priority="2" stopIfTrue="1">
      <formula>($C12="Lø")</formula>
    </cfRule>
  </conditionalFormatting>
  <dataValidations count="8">
    <dataValidation type="list" showInputMessage="1" showErrorMessage="1" sqref="M4:M34">
      <formula1>"¨,Ma,Ti,On,To,Fr"</formula1>
    </dataValidation>
    <dataValidation allowBlank="1" showInputMessage="1" showErrorMessage="1" promptTitle="Sluttid" prompt="Sluttid angives som et klokkeslet på formen tt:mm." sqref="V2:V3 E2:T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Mødetid" prompt="Mødetid angives som et klokkeslet på formen tt:mm." sqref="D2:D3"/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6" sqref="D6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Sep</v>
      </c>
      <c r="B1" s="69">
        <f>YEAR($B$4)</f>
        <v>2012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DATE(Baggrundsoplysninger!B2,9,1)</f>
        <v>39691</v>
      </c>
      <c r="C4" s="6" t="str">
        <f>LOOKUP(WEEKDAY(B4,2),{1,2,3,4,5,6,7},{"Ma","Ti","On","To","Fr","Lø","Sø"})</f>
        <v>Lø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 t="shared" ref="O4:O8" si="0">IF(AND(D4,E4&lt;&gt;""),(E4-D4),"")</f>
        <v/>
      </c>
      <c r="P4" s="8" t="str">
        <f t="shared" ref="P4:P8" si="1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8" si="2">IF(SUM(O4:R4)&gt;0,(SUM(N4:R4)),"")</f>
        <v/>
      </c>
      <c r="T4" s="9" t="str">
        <f t="shared" ref="T4:T8" si="3"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8" si="4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</v>
      </c>
      <c r="W4" s="10" t="str">
        <f t="shared" ref="W4:W34" si="5">IF(U4="","",(-V4+U4+0.0000001))</f>
        <v/>
      </c>
      <c r="X4" s="83">
        <f>IF(W4="",Aug!X35, Aug!X35+W4)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39692</v>
      </c>
      <c r="C5" s="6" t="str">
        <f>LOOKUP(WEEKDAY(B5,2),{1,2,3,4,5,6,7},{"Ma","Ti","On","To","Fr","Lø","Sø"})</f>
        <v>Sø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si="0"/>
        <v/>
      </c>
      <c r="P5" s="8" t="str">
        <f t="shared" si="1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2"/>
        <v/>
      </c>
      <c r="T5" s="9" t="str">
        <f t="shared" si="3"/>
        <v/>
      </c>
      <c r="U5" s="8" t="str">
        <f t="shared" si="4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</v>
      </c>
      <c r="W5" s="10" t="str">
        <f t="shared" si="5"/>
        <v/>
      </c>
      <c r="X5" s="83">
        <f t="shared" ref="X5:X34" si="6">IF(W5="",X4,IF(W5&lt;&gt;"",X4+W5))</f>
        <v>0</v>
      </c>
      <c r="Y5" s="103"/>
    </row>
    <row r="6" spans="1:25">
      <c r="A6" s="100">
        <f>IF(C6="Ma",WEEKNUM(B6,2)-Baggrundsoplysninger!$I$2,"")</f>
        <v>36</v>
      </c>
      <c r="B6" s="70">
        <f t="shared" ref="B6:B11" si="7">B5+1</f>
        <v>39693</v>
      </c>
      <c r="C6" s="6" t="str">
        <f>LOOKUP(WEEKDAY(B6,2),{1,2,3,4,5,6,7},{"Ma","Ti","On","To","Fr","Lø","Sø"})</f>
        <v>Ma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0"/>
        <v/>
      </c>
      <c r="P6" s="8" t="str">
        <f t="shared" si="1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2"/>
        <v/>
      </c>
      <c r="T6" s="9" t="str">
        <f t="shared" si="3"/>
        <v/>
      </c>
      <c r="U6" s="8" t="str">
        <f t="shared" si="4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0.29166666666666669</v>
      </c>
      <c r="W6" s="10" t="str">
        <f t="shared" si="5"/>
        <v/>
      </c>
      <c r="X6" s="83">
        <f t="shared" si="6"/>
        <v>0</v>
      </c>
      <c r="Y6" s="103"/>
    </row>
    <row r="7" spans="1:25">
      <c r="A7" s="100" t="str">
        <f>IF(C7="Ma",WEEKNUM(B7,2)-Baggrundsoplysninger!$I$2,"")</f>
        <v/>
      </c>
      <c r="B7" s="70">
        <f t="shared" si="7"/>
        <v>39694</v>
      </c>
      <c r="C7" s="6" t="str">
        <f>LOOKUP(WEEKDAY(B7,2),{1,2,3,4,5,6,7},{"Ma","Ti","On","To","Fr","Lø","Sø"})</f>
        <v>Ti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0"/>
        <v/>
      </c>
      <c r="P7" s="8" t="str">
        <f t="shared" si="1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 t="shared" si="2"/>
        <v/>
      </c>
      <c r="T7" s="9" t="str">
        <f t="shared" si="3"/>
        <v/>
      </c>
      <c r="U7" s="8" t="str">
        <f t="shared" si="4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0.33333333333333331</v>
      </c>
      <c r="W7" s="10" t="str">
        <f t="shared" si="5"/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39695</v>
      </c>
      <c r="C8" s="6" t="str">
        <f>LOOKUP(WEEKDAY(B8,2),{1,2,3,4,5,6,7},{"Ma","Ti","On","To","Fr","Lø","Sø"})</f>
        <v>On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 t="shared" si="0"/>
        <v/>
      </c>
      <c r="P8" s="8" t="str">
        <f t="shared" si="1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2"/>
        <v/>
      </c>
      <c r="T8" s="9" t="str">
        <f t="shared" si="3"/>
        <v/>
      </c>
      <c r="U8" s="8" t="str">
        <f t="shared" si="4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0.33333333333333331</v>
      </c>
      <c r="W8" s="10" t="str">
        <f t="shared" si="5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39696</v>
      </c>
      <c r="C9" s="6" t="str">
        <f>LOOKUP(WEEKDAY(B9,2),{1,2,3,4,5,6,7},{"Ma","Ti","On","To","Fr","Lø","Sø"})</f>
        <v>To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ref="O9:O34" si="8">IF(AND(D9,E9&lt;&gt;""),(E9-D9),"")</f>
        <v/>
      </c>
      <c r="P9" s="8" t="str">
        <f t="shared" ref="P9:P34" si="9">IF(AND(F9,G9&lt;&gt;""),(G9-F9),"")</f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ref="S9:S34" si="10">IF(SUM(O9:R9)&gt;0,(SUM(N9:R9)),"")</f>
        <v/>
      </c>
      <c r="T9" s="9" t="str">
        <f t="shared" ref="T9:T35" si="11">IF(L9="","",IF(L9="Flexdag",0,IF(OR((L9="omsorgsdag-seniordag"),(L9="kursus"),(L9="ferie"),(L9="sygdom"),(L9="Barns 1. sygedag"),(L9="Barns 2. sygedag"),(L9="særlig feriedag"),(L9="helligdag")),V9)))</f>
        <v/>
      </c>
      <c r="U9" s="8" t="str">
        <f t="shared" ref="U9:U34" si="12">IF(OR(S9,T9&lt;&gt;""),SUM(T9,S9),"")</f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0.33333333333333331</v>
      </c>
      <c r="W9" s="10" t="str">
        <f t="shared" si="5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39697</v>
      </c>
      <c r="C10" s="6" t="str">
        <f>LOOKUP(WEEKDAY(B10,2),{1,2,3,4,5,6,7},{"Ma","Ti","On","To","Fr","Lø","Sø"})</f>
        <v>Fr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8"/>
        <v/>
      </c>
      <c r="P10" s="8" t="str">
        <f t="shared" si="9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10"/>
        <v/>
      </c>
      <c r="T10" s="9" t="str">
        <f t="shared" si="11"/>
        <v/>
      </c>
      <c r="U10" s="8" t="str">
        <f t="shared" si="12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0.25</v>
      </c>
      <c r="W10" s="10" t="str">
        <f t="shared" si="5"/>
        <v/>
      </c>
      <c r="X10" s="83">
        <f t="shared" si="6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7"/>
        <v>39698</v>
      </c>
      <c r="C11" s="6" t="str">
        <f>LOOKUP(WEEKDAY(B11,2),{1,2,3,4,5,6,7},{"Ma","Ti","On","To","Fr","Lø","Sø"})</f>
        <v>Lø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8"/>
        <v/>
      </c>
      <c r="P11" s="8" t="str">
        <f t="shared" si="9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10"/>
        <v/>
      </c>
      <c r="T11" s="9" t="str">
        <f t="shared" si="11"/>
        <v/>
      </c>
      <c r="U11" s="8" t="str">
        <f t="shared" si="12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</v>
      </c>
      <c r="W11" s="10" t="str">
        <f t="shared" si="5"/>
        <v/>
      </c>
      <c r="X11" s="83">
        <f t="shared" si="6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39699</v>
      </c>
      <c r="C12" s="6" t="str">
        <f>LOOKUP(WEEKDAY(B12,2),{1,2,3,4,5,6,7},{"Ma","Ti","On","To","Fr","Lø","Sø"})</f>
        <v>Sø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8"/>
        <v/>
      </c>
      <c r="P12" s="8" t="str">
        <f t="shared" si="9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10"/>
        <v/>
      </c>
      <c r="T12" s="9" t="str">
        <f t="shared" si="11"/>
        <v/>
      </c>
      <c r="U12" s="8" t="str">
        <f t="shared" si="12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</v>
      </c>
      <c r="W12" s="10" t="str">
        <f t="shared" si="5"/>
        <v/>
      </c>
      <c r="X12" s="83">
        <f t="shared" si="6"/>
        <v>0</v>
      </c>
      <c r="Y12" s="103"/>
    </row>
    <row r="13" spans="1:25">
      <c r="A13" s="100">
        <f>IF(C13="Ma",WEEKNUM(B13,2)-Baggrundsoplysninger!$I$2,"")</f>
        <v>37</v>
      </c>
      <c r="B13" s="70">
        <f t="shared" ref="B13:B34" si="13">B12+1</f>
        <v>39700</v>
      </c>
      <c r="C13" s="6" t="str">
        <f>LOOKUP(WEEKDAY(B13,2),{1,2,3,4,5,6,7},{"Ma","Ti","On","To","Fr","Lø","Sø"})</f>
        <v>Ma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8"/>
        <v/>
      </c>
      <c r="P13" s="8" t="str">
        <f t="shared" si="9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10"/>
        <v/>
      </c>
      <c r="T13" s="9" t="str">
        <f t="shared" si="11"/>
        <v/>
      </c>
      <c r="U13" s="8" t="str">
        <f t="shared" si="12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0.29166666666666669</v>
      </c>
      <c r="W13" s="10" t="str">
        <f t="shared" si="5"/>
        <v/>
      </c>
      <c r="X13" s="83">
        <f t="shared" si="6"/>
        <v>0</v>
      </c>
      <c r="Y13" s="103"/>
    </row>
    <row r="14" spans="1:25">
      <c r="A14" s="100" t="str">
        <f>IF(C14="Ma",WEEKNUM(B14,2)-Baggrundsoplysninger!$I$2,"")</f>
        <v/>
      </c>
      <c r="B14" s="70">
        <f t="shared" si="13"/>
        <v>39701</v>
      </c>
      <c r="C14" s="6" t="str">
        <f>LOOKUP(WEEKDAY(B14,2),{1,2,3,4,5,6,7},{"Ma","Ti","On","To","Fr","Lø","Sø"})</f>
        <v>Ti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8"/>
        <v/>
      </c>
      <c r="P14" s="8" t="str">
        <f t="shared" si="9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0"/>
        <v/>
      </c>
      <c r="T14" s="9" t="str">
        <f t="shared" si="11"/>
        <v/>
      </c>
      <c r="U14" s="8" t="str">
        <f t="shared" si="12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0.33333333333333331</v>
      </c>
      <c r="W14" s="10" t="str">
        <f t="shared" si="5"/>
        <v/>
      </c>
      <c r="X14" s="83">
        <f t="shared" si="6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13"/>
        <v>39702</v>
      </c>
      <c r="C15" s="6" t="str">
        <f>LOOKUP(WEEKDAY(B15,2),{1,2,3,4,5,6,7},{"Ma","Ti","On","To","Fr","Lø","Sø"})</f>
        <v>On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8"/>
        <v/>
      </c>
      <c r="P15" s="8" t="str">
        <f t="shared" si="9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0"/>
        <v/>
      </c>
      <c r="T15" s="9" t="str">
        <f t="shared" si="11"/>
        <v/>
      </c>
      <c r="U15" s="8" t="str">
        <f t="shared" si="12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0.33333333333333331</v>
      </c>
      <c r="W15" s="10" t="str">
        <f t="shared" si="5"/>
        <v/>
      </c>
      <c r="X15" s="83">
        <f t="shared" si="6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13"/>
        <v>39703</v>
      </c>
      <c r="C16" s="6" t="str">
        <f>LOOKUP(WEEKDAY(B16,2),{1,2,3,4,5,6,7},{"Ma","Ti","On","To","Fr","Lø","Sø"})</f>
        <v>To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8"/>
        <v/>
      </c>
      <c r="P16" s="8" t="str">
        <f t="shared" si="9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0"/>
        <v/>
      </c>
      <c r="T16" s="9" t="str">
        <f t="shared" si="11"/>
        <v/>
      </c>
      <c r="U16" s="8" t="str">
        <f t="shared" si="12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0.33333333333333331</v>
      </c>
      <c r="W16" s="10" t="str">
        <f t="shared" si="5"/>
        <v/>
      </c>
      <c r="X16" s="83">
        <f t="shared" si="6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13"/>
        <v>39704</v>
      </c>
      <c r="C17" s="6" t="str">
        <f>LOOKUP(WEEKDAY(B17,2),{1,2,3,4,5,6,7},{"Ma","Ti","On","To","Fr","Lø","Sø"})</f>
        <v>Fr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8"/>
        <v/>
      </c>
      <c r="P17" s="8" t="str">
        <f t="shared" si="9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0"/>
        <v/>
      </c>
      <c r="T17" s="9" t="str">
        <f t="shared" si="11"/>
        <v/>
      </c>
      <c r="U17" s="8" t="str">
        <f t="shared" si="12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0.25</v>
      </c>
      <c r="W17" s="10" t="str">
        <f t="shared" si="5"/>
        <v/>
      </c>
      <c r="X17" s="83">
        <f t="shared" si="6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13"/>
        <v>39705</v>
      </c>
      <c r="C18" s="6" t="str">
        <f>LOOKUP(WEEKDAY(B18,2),{1,2,3,4,5,6,7},{"Ma","Ti","On","To","Fr","Lø","Sø"})</f>
        <v>Lø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8"/>
        <v/>
      </c>
      <c r="P18" s="8" t="str">
        <f t="shared" si="9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0"/>
        <v/>
      </c>
      <c r="T18" s="9" t="str">
        <f t="shared" si="11"/>
        <v/>
      </c>
      <c r="U18" s="8" t="str">
        <f t="shared" si="12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</v>
      </c>
      <c r="W18" s="10" t="str">
        <f t="shared" si="5"/>
        <v/>
      </c>
      <c r="X18" s="83">
        <f t="shared" si="6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13"/>
        <v>39706</v>
      </c>
      <c r="C19" s="6" t="str">
        <f>LOOKUP(WEEKDAY(B19,2),{1,2,3,4,5,6,7},{"Ma","Ti","On","To","Fr","Lø","Sø"})</f>
        <v>Sø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8"/>
        <v/>
      </c>
      <c r="P19" s="8" t="str">
        <f t="shared" si="9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0"/>
        <v/>
      </c>
      <c r="T19" s="9" t="str">
        <f t="shared" si="11"/>
        <v/>
      </c>
      <c r="U19" s="8" t="str">
        <f t="shared" si="12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</v>
      </c>
      <c r="W19" s="10" t="str">
        <f t="shared" si="5"/>
        <v/>
      </c>
      <c r="X19" s="83">
        <f t="shared" si="6"/>
        <v>0</v>
      </c>
      <c r="Y19" s="103"/>
    </row>
    <row r="20" spans="1:25">
      <c r="A20" s="100">
        <f>IF(C20="Ma",WEEKNUM(B20,2)-Baggrundsoplysninger!$I$2,"")</f>
        <v>38</v>
      </c>
      <c r="B20" s="70">
        <f t="shared" si="13"/>
        <v>39707</v>
      </c>
      <c r="C20" s="6" t="str">
        <f>LOOKUP(WEEKDAY(B20,2),{1,2,3,4,5,6,7},{"Ma","Ti","On","To","Fr","Lø","Sø"})</f>
        <v>Ma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8"/>
        <v/>
      </c>
      <c r="P20" s="8" t="str">
        <f t="shared" si="9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0"/>
        <v/>
      </c>
      <c r="T20" s="9" t="str">
        <f t="shared" si="11"/>
        <v/>
      </c>
      <c r="U20" s="8" t="str">
        <f t="shared" si="12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0.29166666666666669</v>
      </c>
      <c r="W20" s="10" t="str">
        <f t="shared" si="5"/>
        <v/>
      </c>
      <c r="X20" s="83">
        <f t="shared" si="6"/>
        <v>0</v>
      </c>
      <c r="Y20" s="103"/>
    </row>
    <row r="21" spans="1:25">
      <c r="A21" s="100" t="str">
        <f>IF(C21="Ma",WEEKNUM(B21,2)-Baggrundsoplysninger!$I$2,"")</f>
        <v/>
      </c>
      <c r="B21" s="70">
        <f t="shared" si="13"/>
        <v>39708</v>
      </c>
      <c r="C21" s="6" t="str">
        <f>LOOKUP(WEEKDAY(B21,2),{1,2,3,4,5,6,7},{"Ma","Ti","On","To","Fr","Lø","Sø"})</f>
        <v>Ti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8"/>
        <v/>
      </c>
      <c r="P21" s="8" t="str">
        <f t="shared" si="9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0"/>
        <v/>
      </c>
      <c r="T21" s="9" t="str">
        <f t="shared" si="11"/>
        <v/>
      </c>
      <c r="U21" s="8" t="str">
        <f t="shared" si="12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0.33333333333333331</v>
      </c>
      <c r="W21" s="10" t="str">
        <f t="shared" si="5"/>
        <v/>
      </c>
      <c r="X21" s="83">
        <f t="shared" si="6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13"/>
        <v>39709</v>
      </c>
      <c r="C22" s="6" t="str">
        <f>LOOKUP(WEEKDAY(B22,2),{1,2,3,4,5,6,7},{"Ma","Ti","On","To","Fr","Lø","Sø"})</f>
        <v>On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8"/>
        <v/>
      </c>
      <c r="P22" s="8" t="str">
        <f t="shared" si="9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0"/>
        <v/>
      </c>
      <c r="T22" s="9" t="str">
        <f t="shared" si="11"/>
        <v/>
      </c>
      <c r="U22" s="8" t="str">
        <f t="shared" si="12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0.33333333333333331</v>
      </c>
      <c r="W22" s="10" t="str">
        <f t="shared" si="5"/>
        <v/>
      </c>
      <c r="X22" s="83">
        <f t="shared" si="6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13"/>
        <v>39710</v>
      </c>
      <c r="C23" s="6" t="str">
        <f>LOOKUP(WEEKDAY(B23,2),{1,2,3,4,5,6,7},{"Ma","Ti","On","To","Fr","Lø","Sø"})</f>
        <v>To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8"/>
        <v/>
      </c>
      <c r="P23" s="8" t="str">
        <f t="shared" si="9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0"/>
        <v/>
      </c>
      <c r="T23" s="9" t="str">
        <f t="shared" si="11"/>
        <v/>
      </c>
      <c r="U23" s="8" t="str">
        <f t="shared" si="12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0.33333333333333331</v>
      </c>
      <c r="W23" s="10" t="str">
        <f t="shared" si="5"/>
        <v/>
      </c>
      <c r="X23" s="83">
        <f t="shared" si="6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13"/>
        <v>39711</v>
      </c>
      <c r="C24" s="6" t="str">
        <f>LOOKUP(WEEKDAY(B24,2),{1,2,3,4,5,6,7},{"Ma","Ti","On","To","Fr","Lø","Sø"})</f>
        <v>Fr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8"/>
        <v/>
      </c>
      <c r="P24" s="8" t="str">
        <f t="shared" si="9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0"/>
        <v/>
      </c>
      <c r="T24" s="9" t="str">
        <f t="shared" si="11"/>
        <v/>
      </c>
      <c r="U24" s="8" t="str">
        <f t="shared" si="12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0.25</v>
      </c>
      <c r="W24" s="10" t="str">
        <f t="shared" si="5"/>
        <v/>
      </c>
      <c r="X24" s="83">
        <f t="shared" si="6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13"/>
        <v>39712</v>
      </c>
      <c r="C25" s="6" t="str">
        <f>LOOKUP(WEEKDAY(B25,2),{1,2,3,4,5,6,7},{"Ma","Ti","On","To","Fr","Lø","Sø"})</f>
        <v>Lø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8"/>
        <v/>
      </c>
      <c r="P25" s="8" t="str">
        <f t="shared" si="9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0"/>
        <v/>
      </c>
      <c r="T25" s="9" t="str">
        <f t="shared" si="11"/>
        <v/>
      </c>
      <c r="U25" s="8" t="str">
        <f t="shared" si="12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</v>
      </c>
      <c r="W25" s="10" t="str">
        <f t="shared" si="5"/>
        <v/>
      </c>
      <c r="X25" s="83">
        <f t="shared" si="6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13"/>
        <v>39713</v>
      </c>
      <c r="C26" s="6" t="str">
        <f>LOOKUP(WEEKDAY(B26,2),{1,2,3,4,5,6,7},{"Ma","Ti","On","To","Fr","Lø","Sø"})</f>
        <v>Sø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8"/>
        <v/>
      </c>
      <c r="P26" s="8" t="str">
        <f t="shared" si="9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0"/>
        <v/>
      </c>
      <c r="T26" s="9" t="str">
        <f t="shared" si="11"/>
        <v/>
      </c>
      <c r="U26" s="8" t="str">
        <f t="shared" si="12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</v>
      </c>
      <c r="W26" s="10" t="str">
        <f t="shared" si="5"/>
        <v/>
      </c>
      <c r="X26" s="83">
        <f t="shared" si="6"/>
        <v>0</v>
      </c>
      <c r="Y26" s="103"/>
    </row>
    <row r="27" spans="1:25">
      <c r="A27" s="100">
        <f>IF(C27="Ma",WEEKNUM(B27,2)-Baggrundsoplysninger!$I$2,"")</f>
        <v>39</v>
      </c>
      <c r="B27" s="70">
        <f t="shared" si="13"/>
        <v>39714</v>
      </c>
      <c r="C27" s="6" t="str">
        <f>LOOKUP(WEEKDAY(B27,2),{1,2,3,4,5,6,7},{"Ma","Ti","On","To","Fr","Lø","Sø"})</f>
        <v>Ma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8"/>
        <v/>
      </c>
      <c r="P27" s="8" t="str">
        <f t="shared" si="9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0"/>
        <v/>
      </c>
      <c r="T27" s="9" t="str">
        <f t="shared" si="11"/>
        <v/>
      </c>
      <c r="U27" s="8" t="str">
        <f t="shared" si="12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0.29166666666666669</v>
      </c>
      <c r="W27" s="10" t="str">
        <f t="shared" si="5"/>
        <v/>
      </c>
      <c r="X27" s="83">
        <f t="shared" si="6"/>
        <v>0</v>
      </c>
      <c r="Y27" s="103"/>
    </row>
    <row r="28" spans="1:25">
      <c r="A28" s="100" t="str">
        <f>IF(C28="Ma",WEEKNUM(B28,2)-Baggrundsoplysninger!$I$2,"")</f>
        <v/>
      </c>
      <c r="B28" s="70">
        <f t="shared" si="13"/>
        <v>39715</v>
      </c>
      <c r="C28" s="6" t="str">
        <f>LOOKUP(WEEKDAY(B28,2),{1,2,3,4,5,6,7},{"Ma","Ti","On","To","Fr","Lø","Sø"})</f>
        <v>Ti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8"/>
        <v/>
      </c>
      <c r="P28" s="8" t="str">
        <f t="shared" si="9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0"/>
        <v/>
      </c>
      <c r="T28" s="9" t="str">
        <f t="shared" si="11"/>
        <v/>
      </c>
      <c r="U28" s="8" t="str">
        <f t="shared" si="12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0.33333333333333331</v>
      </c>
      <c r="W28" s="10" t="str">
        <f t="shared" si="5"/>
        <v/>
      </c>
      <c r="X28" s="83">
        <f t="shared" si="6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13"/>
        <v>39716</v>
      </c>
      <c r="C29" s="6" t="str">
        <f>LOOKUP(WEEKDAY(B29,2),{1,2,3,4,5,6,7},{"Ma","Ti","On","To","Fr","Lø","Sø"})</f>
        <v>On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8"/>
        <v/>
      </c>
      <c r="P29" s="8" t="str">
        <f t="shared" si="9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0"/>
        <v/>
      </c>
      <c r="T29" s="9" t="str">
        <f t="shared" si="11"/>
        <v/>
      </c>
      <c r="U29" s="8" t="str">
        <f t="shared" si="12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0.33333333333333331</v>
      </c>
      <c r="W29" s="10" t="str">
        <f t="shared" si="5"/>
        <v/>
      </c>
      <c r="X29" s="83">
        <f t="shared" si="6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13"/>
        <v>39717</v>
      </c>
      <c r="C30" s="6" t="str">
        <f>LOOKUP(WEEKDAY(B30,2),{1,2,3,4,5,6,7},{"Ma","Ti","On","To","Fr","Lø","Sø"})</f>
        <v>To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8"/>
        <v/>
      </c>
      <c r="P30" s="8" t="str">
        <f t="shared" si="9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0"/>
        <v/>
      </c>
      <c r="T30" s="9" t="str">
        <f t="shared" si="11"/>
        <v/>
      </c>
      <c r="U30" s="8" t="str">
        <f t="shared" si="12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0.33333333333333331</v>
      </c>
      <c r="W30" s="10" t="str">
        <f t="shared" si="5"/>
        <v/>
      </c>
      <c r="X30" s="83">
        <f t="shared" si="6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13"/>
        <v>39718</v>
      </c>
      <c r="C31" s="6" t="str">
        <f>LOOKUP(WEEKDAY(B31,2),{1,2,3,4,5,6,7},{"Ma","Ti","On","To","Fr","Lø","Sø"})</f>
        <v>Fr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8"/>
        <v/>
      </c>
      <c r="P31" s="8" t="str">
        <f t="shared" si="9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0"/>
        <v/>
      </c>
      <c r="T31" s="9" t="str">
        <f t="shared" si="11"/>
        <v/>
      </c>
      <c r="U31" s="8" t="str">
        <f t="shared" si="12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0.25</v>
      </c>
      <c r="W31" s="10" t="str">
        <f t="shared" si="5"/>
        <v/>
      </c>
      <c r="X31" s="83">
        <f t="shared" si="6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13"/>
        <v>39719</v>
      </c>
      <c r="C32" s="6" t="str">
        <f>LOOKUP(WEEKDAY(B32,2),{1,2,3,4,5,6,7},{"Ma","Ti","On","To","Fr","Lø","Sø"})</f>
        <v>Lø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8"/>
        <v/>
      </c>
      <c r="P32" s="8" t="str">
        <f t="shared" si="9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0"/>
        <v/>
      </c>
      <c r="T32" s="9" t="str">
        <f t="shared" si="11"/>
        <v/>
      </c>
      <c r="U32" s="8" t="str">
        <f t="shared" si="12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</v>
      </c>
      <c r="W32" s="10" t="str">
        <f t="shared" si="5"/>
        <v/>
      </c>
      <c r="X32" s="83">
        <f t="shared" si="6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13"/>
        <v>39720</v>
      </c>
      <c r="C33" s="6" t="str">
        <f>LOOKUP(WEEKDAY(B33,2),{1,2,3,4,5,6,7},{"Ma","Ti","On","To","Fr","Lø","Sø"})</f>
        <v>Sø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8"/>
        <v/>
      </c>
      <c r="P33" s="8" t="str">
        <f t="shared" si="9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0"/>
        <v/>
      </c>
      <c r="T33" s="9" t="str">
        <f t="shared" si="11"/>
        <v/>
      </c>
      <c r="U33" s="8" t="str">
        <f t="shared" si="12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</v>
      </c>
      <c r="W33" s="10" t="str">
        <f t="shared" si="5"/>
        <v/>
      </c>
      <c r="X33" s="83">
        <f t="shared" si="6"/>
        <v>0</v>
      </c>
      <c r="Y33" s="103"/>
    </row>
    <row r="34" spans="1:25" hidden="1">
      <c r="A34" s="100">
        <f>IF(C34="Ma",WEEKNUM(B34,2)-Baggrundsoplysninger!$I$2,"")</f>
        <v>40</v>
      </c>
      <c r="B34" s="70">
        <f t="shared" si="13"/>
        <v>39721</v>
      </c>
      <c r="C34" s="6" t="str">
        <f>LOOKUP(WEEKDAY(B34,2),{1,2,3,4,5,6,7},{"Ma","Ti","On","To","Fr","Lø","Sø"})</f>
        <v>Ma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8"/>
        <v/>
      </c>
      <c r="P34" s="8" t="str">
        <f t="shared" si="9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0"/>
        <v/>
      </c>
      <c r="T34" s="9" t="str">
        <f t="shared" si="11"/>
        <v/>
      </c>
      <c r="U34" s="8" t="str">
        <f t="shared" si="12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0.29166666666666669</v>
      </c>
      <c r="W34" s="10" t="str">
        <f t="shared" si="5"/>
        <v/>
      </c>
      <c r="X34" s="83">
        <f t="shared" si="6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11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Sep</v>
      </c>
      <c r="B40" s="69">
        <f>YEAR($B$4)</f>
        <v>2012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Aug!X46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Aug!X50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Aug!X54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COUNTIF(L3:L34,"Sygdom")+Aug!C57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sygedag")+Aug!C60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sygedag")+Aug!C63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Sep</v>
      </c>
      <c r="B65" s="69">
        <f>YEAR($B$4)</f>
        <v>2012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1655" priority="206" stopIfTrue="1" operator="greaterThanOrEqual">
      <formula>0</formula>
    </cfRule>
    <cfRule type="cellIs" dxfId="1654" priority="207" stopIfTrue="1" operator="lessThan">
      <formula>0</formula>
    </cfRule>
  </conditionalFormatting>
  <conditionalFormatting sqref="W4:W34">
    <cfRule type="cellIs" dxfId="1653" priority="204" stopIfTrue="1" operator="greaterThanOrEqual">
      <formula>0</formula>
    </cfRule>
    <cfRule type="cellIs" dxfId="1652" priority="205" stopIfTrue="1" operator="lessThan">
      <formula>0</formula>
    </cfRule>
  </conditionalFormatting>
  <conditionalFormatting sqref="X35:X36">
    <cfRule type="cellIs" dxfId="1651" priority="202" stopIfTrue="1" operator="greaterThanOrEqual">
      <formula>0</formula>
    </cfRule>
    <cfRule type="cellIs" dxfId="1650" priority="203" stopIfTrue="1" operator="lessThan">
      <formula>0</formula>
    </cfRule>
  </conditionalFormatting>
  <conditionalFormatting sqref="D12:I34 A4:C34 D4:I9 T5:T35 J4:X34">
    <cfRule type="expression" dxfId="1649" priority="200" stopIfTrue="1">
      <formula>($C4="Sø")</formula>
    </cfRule>
    <cfRule type="expression" dxfId="1648" priority="201" stopIfTrue="1">
      <formula>($C4="Lø")</formula>
    </cfRule>
  </conditionalFormatting>
  <conditionalFormatting sqref="A4:C34">
    <cfRule type="expression" dxfId="1647" priority="198" stopIfTrue="1">
      <formula>($C4="Sø")</formula>
    </cfRule>
    <cfRule type="expression" dxfId="1646" priority="199" stopIfTrue="1">
      <formula>($C4="Lø")</formula>
    </cfRule>
  </conditionalFormatting>
  <conditionalFormatting sqref="A4:C34">
    <cfRule type="expression" dxfId="1645" priority="196" stopIfTrue="1">
      <formula>($B4="Sø")</formula>
    </cfRule>
    <cfRule type="expression" dxfId="1644" priority="197" stopIfTrue="1">
      <formula>($B4="Lø")</formula>
    </cfRule>
  </conditionalFormatting>
  <conditionalFormatting sqref="D7:I11">
    <cfRule type="expression" dxfId="1643" priority="194" stopIfTrue="1">
      <formula>($C7="Sø")</formula>
    </cfRule>
    <cfRule type="expression" dxfId="1642" priority="195" stopIfTrue="1">
      <formula>($C7="Lø")</formula>
    </cfRule>
  </conditionalFormatting>
  <conditionalFormatting sqref="J7:K7">
    <cfRule type="expression" dxfId="1641" priority="192" stopIfTrue="1">
      <formula>($C7="Sø")</formula>
    </cfRule>
    <cfRule type="expression" dxfId="1640" priority="193" stopIfTrue="1">
      <formula>($C7="Lø")</formula>
    </cfRule>
  </conditionalFormatting>
  <conditionalFormatting sqref="D6:E6">
    <cfRule type="expression" dxfId="1639" priority="190" stopIfTrue="1">
      <formula>($C6="Sø")</formula>
    </cfRule>
    <cfRule type="expression" dxfId="1638" priority="191" stopIfTrue="1">
      <formula>($C6="Lø")</formula>
    </cfRule>
  </conditionalFormatting>
  <conditionalFormatting sqref="M4:M34">
    <cfRule type="containsText" dxfId="1637" priority="189" operator="containsText" text="¨">
      <formula>NOT(ISERROR(SEARCH("¨",M4)))</formula>
    </cfRule>
  </conditionalFormatting>
  <conditionalFormatting sqref="D10:K10">
    <cfRule type="expression" dxfId="1636" priority="187" stopIfTrue="1">
      <formula>($C10="Sø")</formula>
    </cfRule>
    <cfRule type="expression" dxfId="1635" priority="188" stopIfTrue="1">
      <formula>($C10="Lø")</formula>
    </cfRule>
  </conditionalFormatting>
  <conditionalFormatting sqref="D10:E10">
    <cfRule type="expression" dxfId="1634" priority="185" stopIfTrue="1">
      <formula>($C10="Sø")</formula>
    </cfRule>
    <cfRule type="expression" dxfId="1633" priority="186" stopIfTrue="1">
      <formula>($C10="Lø")</formula>
    </cfRule>
  </conditionalFormatting>
  <conditionalFormatting sqref="D10:K10">
    <cfRule type="expression" dxfId="1632" priority="183" stopIfTrue="1">
      <formula>($C10="Sø")</formula>
    </cfRule>
    <cfRule type="expression" dxfId="1631" priority="184" stopIfTrue="1">
      <formula>($C10="Lø")</formula>
    </cfRule>
  </conditionalFormatting>
  <conditionalFormatting sqref="D10:E10">
    <cfRule type="expression" dxfId="1630" priority="181" stopIfTrue="1">
      <formula>($C10="Sø")</formula>
    </cfRule>
    <cfRule type="expression" dxfId="1629" priority="182" stopIfTrue="1">
      <formula>($C10="Lø")</formula>
    </cfRule>
  </conditionalFormatting>
  <conditionalFormatting sqref="D12:I12">
    <cfRule type="expression" dxfId="1628" priority="179" stopIfTrue="1">
      <formula>($C12="Sø")</formula>
    </cfRule>
    <cfRule type="expression" dxfId="1627" priority="180" stopIfTrue="1">
      <formula>($C12="Lø")</formula>
    </cfRule>
  </conditionalFormatting>
  <conditionalFormatting sqref="D12:K12">
    <cfRule type="expression" dxfId="1626" priority="177" stopIfTrue="1">
      <formula>($C12="Sø")</formula>
    </cfRule>
    <cfRule type="expression" dxfId="1625" priority="178" stopIfTrue="1">
      <formula>($C12="Lø")</formula>
    </cfRule>
  </conditionalFormatting>
  <conditionalFormatting sqref="D12:E12">
    <cfRule type="expression" dxfId="1624" priority="175" stopIfTrue="1">
      <formula>($C12="Sø")</formula>
    </cfRule>
    <cfRule type="expression" dxfId="1623" priority="176" stopIfTrue="1">
      <formula>($C12="Lø")</formula>
    </cfRule>
  </conditionalFormatting>
  <conditionalFormatting sqref="D12:K12">
    <cfRule type="expression" dxfId="1622" priority="173" stopIfTrue="1">
      <formula>($C12="Sø")</formula>
    </cfRule>
    <cfRule type="expression" dxfId="1621" priority="174" stopIfTrue="1">
      <formula>($C12="Lø")</formula>
    </cfRule>
  </conditionalFormatting>
  <conditionalFormatting sqref="D12:E12">
    <cfRule type="expression" dxfId="1620" priority="171" stopIfTrue="1">
      <formula>($C12="Sø")</formula>
    </cfRule>
    <cfRule type="expression" dxfId="1619" priority="172" stopIfTrue="1">
      <formula>($C12="Lø")</formula>
    </cfRule>
  </conditionalFormatting>
  <conditionalFormatting sqref="J6:K6">
    <cfRule type="expression" dxfId="1618" priority="169" stopIfTrue="1">
      <formula>($C6="Sø")</formula>
    </cfRule>
    <cfRule type="expression" dxfId="1617" priority="170" stopIfTrue="1">
      <formula>($C6="Lø")</formula>
    </cfRule>
  </conditionalFormatting>
  <conditionalFormatting sqref="D6:I6">
    <cfRule type="expression" dxfId="1616" priority="167" stopIfTrue="1">
      <formula>($C6="Sø")</formula>
    </cfRule>
    <cfRule type="expression" dxfId="1615" priority="168" stopIfTrue="1">
      <formula>($C6="Lø")</formula>
    </cfRule>
  </conditionalFormatting>
  <conditionalFormatting sqref="J6:K6">
    <cfRule type="expression" dxfId="1614" priority="165" stopIfTrue="1">
      <formula>($C6="Sø")</formula>
    </cfRule>
    <cfRule type="expression" dxfId="1613" priority="166" stopIfTrue="1">
      <formula>($C6="Lø")</formula>
    </cfRule>
  </conditionalFormatting>
  <conditionalFormatting sqref="D6:I6">
    <cfRule type="expression" dxfId="1612" priority="163" stopIfTrue="1">
      <formula>($C6="Sø")</formula>
    </cfRule>
    <cfRule type="expression" dxfId="1611" priority="164" stopIfTrue="1">
      <formula>($C6="Lø")</formula>
    </cfRule>
  </conditionalFormatting>
  <conditionalFormatting sqref="D6:K6">
    <cfRule type="expression" dxfId="1610" priority="161" stopIfTrue="1">
      <formula>($C6="Sø")</formula>
    </cfRule>
    <cfRule type="expression" dxfId="1609" priority="162" stopIfTrue="1">
      <formula>($C6="Lø")</formula>
    </cfRule>
  </conditionalFormatting>
  <conditionalFormatting sqref="D6:E6">
    <cfRule type="expression" dxfId="1608" priority="159" stopIfTrue="1">
      <formula>($C6="Sø")</formula>
    </cfRule>
    <cfRule type="expression" dxfId="1607" priority="160" stopIfTrue="1">
      <formula>($C6="Lø")</formula>
    </cfRule>
  </conditionalFormatting>
  <conditionalFormatting sqref="D6:K6">
    <cfRule type="expression" dxfId="1606" priority="157" stopIfTrue="1">
      <formula>($C6="Sø")</formula>
    </cfRule>
    <cfRule type="expression" dxfId="1605" priority="158" stopIfTrue="1">
      <formula>($C6="Lø")</formula>
    </cfRule>
  </conditionalFormatting>
  <conditionalFormatting sqref="D6:E6">
    <cfRule type="expression" dxfId="1604" priority="155" stopIfTrue="1">
      <formula>($C6="Sø")</formula>
    </cfRule>
    <cfRule type="expression" dxfId="1603" priority="156" stopIfTrue="1">
      <formula>($C6="Lø")</formula>
    </cfRule>
  </conditionalFormatting>
  <conditionalFormatting sqref="J7:K7">
    <cfRule type="expression" dxfId="1602" priority="153" stopIfTrue="1">
      <formula>($C7="Sø")</formula>
    </cfRule>
    <cfRule type="expression" dxfId="1601" priority="154" stopIfTrue="1">
      <formula>($C7="Lø")</formula>
    </cfRule>
  </conditionalFormatting>
  <conditionalFormatting sqref="D7:I7">
    <cfRule type="expression" dxfId="1600" priority="151" stopIfTrue="1">
      <formula>($C7="Sø")</formula>
    </cfRule>
    <cfRule type="expression" dxfId="1599" priority="152" stopIfTrue="1">
      <formula>($C7="Lø")</formula>
    </cfRule>
  </conditionalFormatting>
  <conditionalFormatting sqref="J7:K7">
    <cfRule type="expression" dxfId="1598" priority="149" stopIfTrue="1">
      <formula>($C7="Sø")</formula>
    </cfRule>
    <cfRule type="expression" dxfId="1597" priority="150" stopIfTrue="1">
      <formula>($C7="Lø")</formula>
    </cfRule>
  </conditionalFormatting>
  <conditionalFormatting sqref="D7:I7">
    <cfRule type="expression" dxfId="1596" priority="147" stopIfTrue="1">
      <formula>($C7="Sø")</formula>
    </cfRule>
    <cfRule type="expression" dxfId="1595" priority="148" stopIfTrue="1">
      <formula>($C7="Lø")</formula>
    </cfRule>
  </conditionalFormatting>
  <conditionalFormatting sqref="D7:K7">
    <cfRule type="expression" dxfId="1594" priority="145" stopIfTrue="1">
      <formula>($C7="Sø")</formula>
    </cfRule>
    <cfRule type="expression" dxfId="1593" priority="146" stopIfTrue="1">
      <formula>($C7="Lø")</formula>
    </cfRule>
  </conditionalFormatting>
  <conditionalFormatting sqref="D7:E7">
    <cfRule type="expression" dxfId="1592" priority="143" stopIfTrue="1">
      <formula>($C7="Sø")</formula>
    </cfRule>
    <cfRule type="expression" dxfId="1591" priority="144" stopIfTrue="1">
      <formula>($C7="Lø")</formula>
    </cfRule>
  </conditionalFormatting>
  <conditionalFormatting sqref="D7:K7">
    <cfRule type="expression" dxfId="1590" priority="141" stopIfTrue="1">
      <formula>($C7="Sø")</formula>
    </cfRule>
    <cfRule type="expression" dxfId="1589" priority="142" stopIfTrue="1">
      <formula>($C7="Lø")</formula>
    </cfRule>
  </conditionalFormatting>
  <conditionalFormatting sqref="D7:E7">
    <cfRule type="expression" dxfId="1588" priority="139" stopIfTrue="1">
      <formula>($C7="Sø")</formula>
    </cfRule>
    <cfRule type="expression" dxfId="1587" priority="140" stopIfTrue="1">
      <formula>($C7="Lø")</formula>
    </cfRule>
  </conditionalFormatting>
  <conditionalFormatting sqref="J5:K5">
    <cfRule type="expression" dxfId="1586" priority="137" stopIfTrue="1">
      <formula>($C5="Sø")</formula>
    </cfRule>
    <cfRule type="expression" dxfId="1585" priority="138" stopIfTrue="1">
      <formula>($C5="Lø")</formula>
    </cfRule>
  </conditionalFormatting>
  <conditionalFormatting sqref="D5:I5">
    <cfRule type="expression" dxfId="1584" priority="135" stopIfTrue="1">
      <formula>($C5="Sø")</formula>
    </cfRule>
    <cfRule type="expression" dxfId="1583" priority="136" stopIfTrue="1">
      <formula>($C5="Lø")</formula>
    </cfRule>
  </conditionalFormatting>
  <conditionalFormatting sqref="J5:K5">
    <cfRule type="expression" dxfId="1582" priority="133" stopIfTrue="1">
      <formula>($C5="Sø")</formula>
    </cfRule>
    <cfRule type="expression" dxfId="1581" priority="134" stopIfTrue="1">
      <formula>($C5="Lø")</formula>
    </cfRule>
  </conditionalFormatting>
  <conditionalFormatting sqref="D5:I5">
    <cfRule type="expression" dxfId="1580" priority="131" stopIfTrue="1">
      <formula>($C5="Sø")</formula>
    </cfRule>
    <cfRule type="expression" dxfId="1579" priority="132" stopIfTrue="1">
      <formula>($C5="Lø")</formula>
    </cfRule>
  </conditionalFormatting>
  <conditionalFormatting sqref="D5:K5">
    <cfRule type="expression" dxfId="1578" priority="129" stopIfTrue="1">
      <formula>($C5="Sø")</formula>
    </cfRule>
    <cfRule type="expression" dxfId="1577" priority="130" stopIfTrue="1">
      <formula>($C5="Lø")</formula>
    </cfRule>
  </conditionalFormatting>
  <conditionalFormatting sqref="D5:E5">
    <cfRule type="expression" dxfId="1576" priority="127" stopIfTrue="1">
      <formula>($C5="Sø")</formula>
    </cfRule>
    <cfRule type="expression" dxfId="1575" priority="128" stopIfTrue="1">
      <formula>($C5="Lø")</formula>
    </cfRule>
  </conditionalFormatting>
  <conditionalFormatting sqref="D5:K5">
    <cfRule type="expression" dxfId="1574" priority="125" stopIfTrue="1">
      <formula>($C5="Sø")</formula>
    </cfRule>
    <cfRule type="expression" dxfId="1573" priority="126" stopIfTrue="1">
      <formula>($C5="Lø")</formula>
    </cfRule>
  </conditionalFormatting>
  <conditionalFormatting sqref="D5:E5">
    <cfRule type="expression" dxfId="1572" priority="123" stopIfTrue="1">
      <formula>($C5="Sø")</formula>
    </cfRule>
    <cfRule type="expression" dxfId="1571" priority="124" stopIfTrue="1">
      <formula>($C5="Lø")</formula>
    </cfRule>
  </conditionalFormatting>
  <conditionalFormatting sqref="J4:K4">
    <cfRule type="expression" dxfId="1570" priority="121" stopIfTrue="1">
      <formula>($C4="Sø")</formula>
    </cfRule>
    <cfRule type="expression" dxfId="1569" priority="122" stopIfTrue="1">
      <formula>($C4="Lø")</formula>
    </cfRule>
  </conditionalFormatting>
  <conditionalFormatting sqref="D4:I4">
    <cfRule type="expression" dxfId="1568" priority="119" stopIfTrue="1">
      <formula>($C4="Sø")</formula>
    </cfRule>
    <cfRule type="expression" dxfId="1567" priority="120" stopIfTrue="1">
      <formula>($C4="Lø")</formula>
    </cfRule>
  </conditionalFormatting>
  <conditionalFormatting sqref="J4:K4">
    <cfRule type="expression" dxfId="1566" priority="117" stopIfTrue="1">
      <formula>($C4="Sø")</formula>
    </cfRule>
    <cfRule type="expression" dxfId="1565" priority="118" stopIfTrue="1">
      <formula>($C4="Lø")</formula>
    </cfRule>
  </conditionalFormatting>
  <conditionalFormatting sqref="D4:I4">
    <cfRule type="expression" dxfId="1564" priority="115" stopIfTrue="1">
      <formula>($C4="Sø")</formula>
    </cfRule>
    <cfRule type="expression" dxfId="1563" priority="116" stopIfTrue="1">
      <formula>($C4="Lø")</formula>
    </cfRule>
  </conditionalFormatting>
  <conditionalFormatting sqref="D4:K4">
    <cfRule type="expression" dxfId="1562" priority="113" stopIfTrue="1">
      <formula>($C4="Sø")</formula>
    </cfRule>
    <cfRule type="expression" dxfId="1561" priority="114" stopIfTrue="1">
      <formula>($C4="Lø")</formula>
    </cfRule>
  </conditionalFormatting>
  <conditionalFormatting sqref="D4:E4">
    <cfRule type="expression" dxfId="1560" priority="111" stopIfTrue="1">
      <formula>($C4="Sø")</formula>
    </cfRule>
    <cfRule type="expression" dxfId="1559" priority="112" stopIfTrue="1">
      <formula>($C4="Lø")</formula>
    </cfRule>
  </conditionalFormatting>
  <conditionalFormatting sqref="D4:K4">
    <cfRule type="expression" dxfId="1558" priority="109" stopIfTrue="1">
      <formula>($C4="Sø")</formula>
    </cfRule>
    <cfRule type="expression" dxfId="1557" priority="110" stopIfTrue="1">
      <formula>($C4="Lø")</formula>
    </cfRule>
  </conditionalFormatting>
  <conditionalFormatting sqref="D4:E4">
    <cfRule type="expression" dxfId="1556" priority="107" stopIfTrue="1">
      <formula>($C4="Sø")</formula>
    </cfRule>
    <cfRule type="expression" dxfId="1555" priority="108" stopIfTrue="1">
      <formula>($C4="Lø")</formula>
    </cfRule>
  </conditionalFormatting>
  <conditionalFormatting sqref="H4:K4">
    <cfRule type="expression" dxfId="1554" priority="105" stopIfTrue="1">
      <formula>($C4="Sø")</formula>
    </cfRule>
    <cfRule type="expression" dxfId="1553" priority="106" stopIfTrue="1">
      <formula>($C4="Lø")</formula>
    </cfRule>
  </conditionalFormatting>
  <conditionalFormatting sqref="H4:K4">
    <cfRule type="expression" dxfId="1552" priority="103" stopIfTrue="1">
      <formula>($C4="Sø")</formula>
    </cfRule>
    <cfRule type="expression" dxfId="1551" priority="104" stopIfTrue="1">
      <formula>($C4="Lø")</formula>
    </cfRule>
  </conditionalFormatting>
  <conditionalFormatting sqref="H4:K4">
    <cfRule type="expression" dxfId="1550" priority="101" stopIfTrue="1">
      <formula>($C4="Sø")</formula>
    </cfRule>
    <cfRule type="expression" dxfId="1549" priority="102" stopIfTrue="1">
      <formula>($C4="Lø")</formula>
    </cfRule>
  </conditionalFormatting>
  <conditionalFormatting sqref="H4:K4">
    <cfRule type="expression" dxfId="1548" priority="99" stopIfTrue="1">
      <formula>($C4="Sø")</formula>
    </cfRule>
    <cfRule type="expression" dxfId="1547" priority="100" stopIfTrue="1">
      <formula>($C4="Lø")</formula>
    </cfRule>
  </conditionalFormatting>
  <conditionalFormatting sqref="D32:M32">
    <cfRule type="expression" dxfId="1546" priority="97" stopIfTrue="1">
      <formula>($C32="Sø")</formula>
    </cfRule>
    <cfRule type="expression" dxfId="1545" priority="98" stopIfTrue="1">
      <formula>($C32="Lø")</formula>
    </cfRule>
  </conditionalFormatting>
  <conditionalFormatting sqref="D32:K32">
    <cfRule type="expression" dxfId="1544" priority="95" stopIfTrue="1">
      <formula>($C32="Sø")</formula>
    </cfRule>
    <cfRule type="expression" dxfId="1543" priority="96" stopIfTrue="1">
      <formula>($C32="Lø")</formula>
    </cfRule>
  </conditionalFormatting>
  <conditionalFormatting sqref="D32:K32">
    <cfRule type="expression" dxfId="1542" priority="93" stopIfTrue="1">
      <formula>($C32="Sø")</formula>
    </cfRule>
    <cfRule type="expression" dxfId="1541" priority="94" stopIfTrue="1">
      <formula>($C32="Lø")</formula>
    </cfRule>
  </conditionalFormatting>
  <conditionalFormatting sqref="D32:K32">
    <cfRule type="expression" dxfId="1540" priority="91" stopIfTrue="1">
      <formula>($C32="Sø")</formula>
    </cfRule>
    <cfRule type="expression" dxfId="1539" priority="92" stopIfTrue="1">
      <formula>($C32="Lø")</formula>
    </cfRule>
  </conditionalFormatting>
  <conditionalFormatting sqref="D32:K32">
    <cfRule type="expression" dxfId="1538" priority="89" stopIfTrue="1">
      <formula>($C32="Sø")</formula>
    </cfRule>
    <cfRule type="expression" dxfId="1537" priority="90" stopIfTrue="1">
      <formula>($C32="Lø")</formula>
    </cfRule>
  </conditionalFormatting>
  <conditionalFormatting sqref="D32:E32">
    <cfRule type="expression" dxfId="1536" priority="87" stopIfTrue="1">
      <formula>($C32="Sø")</formula>
    </cfRule>
    <cfRule type="expression" dxfId="1535" priority="88" stopIfTrue="1">
      <formula>($C32="Lø")</formula>
    </cfRule>
  </conditionalFormatting>
  <conditionalFormatting sqref="H32:I32">
    <cfRule type="expression" dxfId="1534" priority="85" stopIfTrue="1">
      <formula>($C32="Sø")</formula>
    </cfRule>
    <cfRule type="expression" dxfId="1533" priority="86" stopIfTrue="1">
      <formula>($C32="Lø")</formula>
    </cfRule>
  </conditionalFormatting>
  <conditionalFormatting sqref="J32:K32">
    <cfRule type="expression" dxfId="1532" priority="83" stopIfTrue="1">
      <formula>($C32="Sø")</formula>
    </cfRule>
    <cfRule type="expression" dxfId="1531" priority="84" stopIfTrue="1">
      <formula>($C32="Lø")</formula>
    </cfRule>
  </conditionalFormatting>
  <conditionalFormatting sqref="D32:K32">
    <cfRule type="expression" dxfId="1530" priority="81" stopIfTrue="1">
      <formula>($C32="Sø")</formula>
    </cfRule>
    <cfRule type="expression" dxfId="1529" priority="82" stopIfTrue="1">
      <formula>($C32="Lø")</formula>
    </cfRule>
  </conditionalFormatting>
  <conditionalFormatting sqref="J6:K6">
    <cfRule type="expression" dxfId="1528" priority="79" stopIfTrue="1">
      <formula>($C6="Sø")</formula>
    </cfRule>
    <cfRule type="expression" dxfId="1527" priority="80" stopIfTrue="1">
      <formula>($C6="Lø")</formula>
    </cfRule>
  </conditionalFormatting>
  <conditionalFormatting sqref="D6:I6">
    <cfRule type="expression" dxfId="1526" priority="77" stopIfTrue="1">
      <formula>($C6="Sø")</formula>
    </cfRule>
    <cfRule type="expression" dxfId="1525" priority="78" stopIfTrue="1">
      <formula>($C6="Lø")</formula>
    </cfRule>
  </conditionalFormatting>
  <conditionalFormatting sqref="J6:K6">
    <cfRule type="expression" dxfId="1524" priority="75" stopIfTrue="1">
      <formula>($C6="Sø")</formula>
    </cfRule>
    <cfRule type="expression" dxfId="1523" priority="76" stopIfTrue="1">
      <formula>($C6="Lø")</formula>
    </cfRule>
  </conditionalFormatting>
  <conditionalFormatting sqref="D6:I6">
    <cfRule type="expression" dxfId="1522" priority="73" stopIfTrue="1">
      <formula>($C6="Sø")</formula>
    </cfRule>
    <cfRule type="expression" dxfId="1521" priority="74" stopIfTrue="1">
      <formula>($C6="Lø")</formula>
    </cfRule>
  </conditionalFormatting>
  <conditionalFormatting sqref="D6:K6">
    <cfRule type="expression" dxfId="1520" priority="71" stopIfTrue="1">
      <formula>($C6="Sø")</formula>
    </cfRule>
    <cfRule type="expression" dxfId="1519" priority="72" stopIfTrue="1">
      <formula>($C6="Lø")</formula>
    </cfRule>
  </conditionalFormatting>
  <conditionalFormatting sqref="D6:E6">
    <cfRule type="expression" dxfId="1518" priority="69" stopIfTrue="1">
      <formula>($C6="Sø")</formula>
    </cfRule>
    <cfRule type="expression" dxfId="1517" priority="70" stopIfTrue="1">
      <formula>($C6="Lø")</formula>
    </cfRule>
  </conditionalFormatting>
  <conditionalFormatting sqref="D6:K6">
    <cfRule type="expression" dxfId="1516" priority="67" stopIfTrue="1">
      <formula>($C6="Sø")</formula>
    </cfRule>
    <cfRule type="expression" dxfId="1515" priority="68" stopIfTrue="1">
      <formula>($C6="Lø")</formula>
    </cfRule>
  </conditionalFormatting>
  <conditionalFormatting sqref="D6:E6">
    <cfRule type="expression" dxfId="1514" priority="65" stopIfTrue="1">
      <formula>($C6="Sø")</formula>
    </cfRule>
    <cfRule type="expression" dxfId="1513" priority="66" stopIfTrue="1">
      <formula>($C6="Lø")</formula>
    </cfRule>
  </conditionalFormatting>
  <conditionalFormatting sqref="J7:K7">
    <cfRule type="expression" dxfId="1512" priority="63" stopIfTrue="1">
      <formula>($C7="Sø")</formula>
    </cfRule>
    <cfRule type="expression" dxfId="1511" priority="64" stopIfTrue="1">
      <formula>($C7="Lø")</formula>
    </cfRule>
  </conditionalFormatting>
  <conditionalFormatting sqref="D7:I7">
    <cfRule type="expression" dxfId="1510" priority="61" stopIfTrue="1">
      <formula>($C7="Sø")</formula>
    </cfRule>
    <cfRule type="expression" dxfId="1509" priority="62" stopIfTrue="1">
      <formula>($C7="Lø")</formula>
    </cfRule>
  </conditionalFormatting>
  <conditionalFormatting sqref="J7:K7">
    <cfRule type="expression" dxfId="1508" priority="59" stopIfTrue="1">
      <formula>($C7="Sø")</formula>
    </cfRule>
    <cfRule type="expression" dxfId="1507" priority="60" stopIfTrue="1">
      <formula>($C7="Lø")</formula>
    </cfRule>
  </conditionalFormatting>
  <conditionalFormatting sqref="D7:I7">
    <cfRule type="expression" dxfId="1506" priority="57" stopIfTrue="1">
      <formula>($C7="Sø")</formula>
    </cfRule>
    <cfRule type="expression" dxfId="1505" priority="58" stopIfTrue="1">
      <formula>($C7="Lø")</formula>
    </cfRule>
  </conditionalFormatting>
  <conditionalFormatting sqref="D7:K7">
    <cfRule type="expression" dxfId="1504" priority="55" stopIfTrue="1">
      <formula>($C7="Sø")</formula>
    </cfRule>
    <cfRule type="expression" dxfId="1503" priority="56" stopIfTrue="1">
      <formula>($C7="Lø")</formula>
    </cfRule>
  </conditionalFormatting>
  <conditionalFormatting sqref="D7:E7">
    <cfRule type="expression" dxfId="1502" priority="53" stopIfTrue="1">
      <formula>($C7="Sø")</formula>
    </cfRule>
    <cfRule type="expression" dxfId="1501" priority="54" stopIfTrue="1">
      <formula>($C7="Lø")</formula>
    </cfRule>
  </conditionalFormatting>
  <conditionalFormatting sqref="D7:K7">
    <cfRule type="expression" dxfId="1500" priority="51" stopIfTrue="1">
      <formula>($C7="Sø")</formula>
    </cfRule>
    <cfRule type="expression" dxfId="1499" priority="52" stopIfTrue="1">
      <formula>($C7="Lø")</formula>
    </cfRule>
  </conditionalFormatting>
  <conditionalFormatting sqref="D7:E7">
    <cfRule type="expression" dxfId="1498" priority="49" stopIfTrue="1">
      <formula>($C7="Sø")</formula>
    </cfRule>
    <cfRule type="expression" dxfId="1497" priority="50" stopIfTrue="1">
      <formula>($C7="Lø")</formula>
    </cfRule>
  </conditionalFormatting>
  <conditionalFormatting sqref="J8:K8">
    <cfRule type="expression" dxfId="1496" priority="47" stopIfTrue="1">
      <formula>($C8="Sø")</formula>
    </cfRule>
    <cfRule type="expression" dxfId="1495" priority="48" stopIfTrue="1">
      <formula>($C8="Lø")</formula>
    </cfRule>
  </conditionalFormatting>
  <conditionalFormatting sqref="D8:I8">
    <cfRule type="expression" dxfId="1494" priority="45" stopIfTrue="1">
      <formula>($C8="Sø")</formula>
    </cfRule>
    <cfRule type="expression" dxfId="1493" priority="46" stopIfTrue="1">
      <formula>($C8="Lø")</formula>
    </cfRule>
  </conditionalFormatting>
  <conditionalFormatting sqref="J8:K8">
    <cfRule type="expression" dxfId="1492" priority="43" stopIfTrue="1">
      <formula>($C8="Sø")</formula>
    </cfRule>
    <cfRule type="expression" dxfId="1491" priority="44" stopIfTrue="1">
      <formula>($C8="Lø")</formula>
    </cfRule>
  </conditionalFormatting>
  <conditionalFormatting sqref="D8:I8">
    <cfRule type="expression" dxfId="1490" priority="41" stopIfTrue="1">
      <formula>($C8="Sø")</formula>
    </cfRule>
    <cfRule type="expression" dxfId="1489" priority="42" stopIfTrue="1">
      <formula>($C8="Lø")</formula>
    </cfRule>
  </conditionalFormatting>
  <conditionalFormatting sqref="D8:K8">
    <cfRule type="expression" dxfId="1488" priority="39" stopIfTrue="1">
      <formula>($C8="Sø")</formula>
    </cfRule>
    <cfRule type="expression" dxfId="1487" priority="40" stopIfTrue="1">
      <formula>($C8="Lø")</formula>
    </cfRule>
  </conditionalFormatting>
  <conditionalFormatting sqref="D8:E8">
    <cfRule type="expression" dxfId="1486" priority="37" stopIfTrue="1">
      <formula>($C8="Sø")</formula>
    </cfRule>
    <cfRule type="expression" dxfId="1485" priority="38" stopIfTrue="1">
      <formula>($C8="Lø")</formula>
    </cfRule>
  </conditionalFormatting>
  <conditionalFormatting sqref="D8:K8">
    <cfRule type="expression" dxfId="1484" priority="35" stopIfTrue="1">
      <formula>($C8="Sø")</formula>
    </cfRule>
    <cfRule type="expression" dxfId="1483" priority="36" stopIfTrue="1">
      <formula>($C8="Lø")</formula>
    </cfRule>
  </conditionalFormatting>
  <conditionalFormatting sqref="D8:E8">
    <cfRule type="expression" dxfId="1482" priority="33" stopIfTrue="1">
      <formula>($C8="Sø")</formula>
    </cfRule>
    <cfRule type="expression" dxfId="1481" priority="34" stopIfTrue="1">
      <formula>($C8="Lø")</formula>
    </cfRule>
  </conditionalFormatting>
  <conditionalFormatting sqref="J9:K9">
    <cfRule type="expression" dxfId="1480" priority="31" stopIfTrue="1">
      <formula>($C9="Sø")</formula>
    </cfRule>
    <cfRule type="expression" dxfId="1479" priority="32" stopIfTrue="1">
      <formula>($C9="Lø")</formula>
    </cfRule>
  </conditionalFormatting>
  <conditionalFormatting sqref="D9:I9">
    <cfRule type="expression" dxfId="1478" priority="29" stopIfTrue="1">
      <formula>($C9="Sø")</formula>
    </cfRule>
    <cfRule type="expression" dxfId="1477" priority="30" stopIfTrue="1">
      <formula>($C9="Lø")</formula>
    </cfRule>
  </conditionalFormatting>
  <conditionalFormatting sqref="J9:K9">
    <cfRule type="expression" dxfId="1476" priority="27" stopIfTrue="1">
      <formula>($C9="Sø")</formula>
    </cfRule>
    <cfRule type="expression" dxfId="1475" priority="28" stopIfTrue="1">
      <formula>($C9="Lø")</formula>
    </cfRule>
  </conditionalFormatting>
  <conditionalFormatting sqref="D9:I9">
    <cfRule type="expression" dxfId="1474" priority="25" stopIfTrue="1">
      <formula>($C9="Sø")</formula>
    </cfRule>
    <cfRule type="expression" dxfId="1473" priority="26" stopIfTrue="1">
      <formula>($C9="Lø")</formula>
    </cfRule>
  </conditionalFormatting>
  <conditionalFormatting sqref="D9:K9">
    <cfRule type="expression" dxfId="1472" priority="23" stopIfTrue="1">
      <formula>($C9="Sø")</formula>
    </cfRule>
    <cfRule type="expression" dxfId="1471" priority="24" stopIfTrue="1">
      <formula>($C9="Lø")</formula>
    </cfRule>
  </conditionalFormatting>
  <conditionalFormatting sqref="D9:E9">
    <cfRule type="expression" dxfId="1470" priority="21" stopIfTrue="1">
      <formula>($C9="Sø")</formula>
    </cfRule>
    <cfRule type="expression" dxfId="1469" priority="22" stopIfTrue="1">
      <formula>($C9="Lø")</formula>
    </cfRule>
  </conditionalFormatting>
  <conditionalFormatting sqref="D9:K9">
    <cfRule type="expression" dxfId="1468" priority="19" stopIfTrue="1">
      <formula>($C9="Sø")</formula>
    </cfRule>
    <cfRule type="expression" dxfId="1467" priority="20" stopIfTrue="1">
      <formula>($C9="Lø")</formula>
    </cfRule>
  </conditionalFormatting>
  <conditionalFormatting sqref="D9:E9">
    <cfRule type="expression" dxfId="1466" priority="17" stopIfTrue="1">
      <formula>($C9="Sø")</formula>
    </cfRule>
    <cfRule type="expression" dxfId="1465" priority="18" stopIfTrue="1">
      <formula>($C9="Lø")</formula>
    </cfRule>
  </conditionalFormatting>
  <conditionalFormatting sqref="J12:K12">
    <cfRule type="expression" dxfId="1464" priority="15" stopIfTrue="1">
      <formula>($C12="Sø")</formula>
    </cfRule>
    <cfRule type="expression" dxfId="1463" priority="16" stopIfTrue="1">
      <formula>($C12="Lø")</formula>
    </cfRule>
  </conditionalFormatting>
  <conditionalFormatting sqref="D12:I12">
    <cfRule type="expression" dxfId="1462" priority="13" stopIfTrue="1">
      <formula>($C12="Sø")</formula>
    </cfRule>
    <cfRule type="expression" dxfId="1461" priority="14" stopIfTrue="1">
      <formula>($C12="Lø")</formula>
    </cfRule>
  </conditionalFormatting>
  <conditionalFormatting sqref="J12:K12">
    <cfRule type="expression" dxfId="1460" priority="11" stopIfTrue="1">
      <formula>($C12="Sø")</formula>
    </cfRule>
    <cfRule type="expression" dxfId="1459" priority="12" stopIfTrue="1">
      <formula>($C12="Lø")</formula>
    </cfRule>
  </conditionalFormatting>
  <conditionalFormatting sqref="D12:I12">
    <cfRule type="expression" dxfId="1458" priority="9" stopIfTrue="1">
      <formula>($C12="Sø")</formula>
    </cfRule>
    <cfRule type="expression" dxfId="1457" priority="10" stopIfTrue="1">
      <formula>($C12="Lø")</formula>
    </cfRule>
  </conditionalFormatting>
  <conditionalFormatting sqref="D12:K12">
    <cfRule type="expression" dxfId="1456" priority="7" stopIfTrue="1">
      <formula>($C12="Sø")</formula>
    </cfRule>
    <cfRule type="expression" dxfId="1455" priority="8" stopIfTrue="1">
      <formula>($C12="Lø")</formula>
    </cfRule>
  </conditionalFormatting>
  <conditionalFormatting sqref="D12:E12">
    <cfRule type="expression" dxfId="1454" priority="5" stopIfTrue="1">
      <formula>($C12="Sø")</formula>
    </cfRule>
    <cfRule type="expression" dxfId="1453" priority="6" stopIfTrue="1">
      <formula>($C12="Lø")</formula>
    </cfRule>
  </conditionalFormatting>
  <conditionalFormatting sqref="D12:K12">
    <cfRule type="expression" dxfId="1452" priority="3" stopIfTrue="1">
      <formula>($C12="Sø")</formula>
    </cfRule>
    <cfRule type="expression" dxfId="1451" priority="4" stopIfTrue="1">
      <formula>($C12="Lø")</formula>
    </cfRule>
  </conditionalFormatting>
  <conditionalFormatting sqref="D12:E12">
    <cfRule type="expression" dxfId="1450" priority="1" stopIfTrue="1">
      <formula>($C12="Sø")</formula>
    </cfRule>
    <cfRule type="expression" dxfId="1449" priority="2" stopIfTrue="1">
      <formula>($C12="Lø")</formula>
    </cfRule>
  </conditionalFormatting>
  <dataValidations count="8"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allowBlank="1" showInputMessage="1" showErrorMessage="1" promptTitle="Mødetid" prompt="Mødetid angives som et klokkeslet på formen tt:mm." sqref="D2:D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Sluttid" prompt="Sluttid angives som et klokkeslet på formen tt:mm." sqref="V2:V3 E2:T3"/>
    <dataValidation type="list" showInputMessage="1" showErrorMessage="1" sqref="M4:M34">
      <formula1>"¨,Ma,Ti,On,To,Fr"</formula1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4" sqref="D4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Okt</v>
      </c>
      <c r="B1" s="69">
        <f>YEAR($B$4)</f>
        <v>2012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>
        <f>IF(C4="Ma",WEEKNUM(B4,2)-Baggrundsoplysninger!$I$2,"")</f>
        <v>40</v>
      </c>
      <c r="B4" s="70">
        <f>DATE(Baggrundsoplysninger!B2,10,1)</f>
        <v>39721</v>
      </c>
      <c r="C4" s="6" t="str">
        <f>LOOKUP(WEEKDAY(B4,2),{1,2,3,4,5,6,7},{"Ma","Ti","On","To","Fr","Lø","Sø"})</f>
        <v>Ma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 t="shared" ref="O4:O8" si="0">IF(AND(D4,E4&lt;&gt;""),(E4-D4),"")</f>
        <v/>
      </c>
      <c r="P4" s="8" t="str">
        <f t="shared" ref="P4:P8" si="1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8" si="2">IF(SUM(O4:R4)&gt;0,(SUM(N4:R4)),"")</f>
        <v/>
      </c>
      <c r="T4" s="9" t="str">
        <f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8" si="3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0.29166666666666669</v>
      </c>
      <c r="W4" s="10" t="str">
        <f t="shared" ref="W4:W34" si="4">IF(U4="","",(-V4+U4+0.0000001))</f>
        <v/>
      </c>
      <c r="X4" s="83">
        <f>IF(W4="",Sep!X35, Sep!X35+W4)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39722</v>
      </c>
      <c r="C5" s="6" t="str">
        <f>LOOKUP(WEEKDAY(B5,2),{1,2,3,4,5,6,7},{"Ma","Ti","On","To","Fr","Lø","Sø"})</f>
        <v>Ti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si="0"/>
        <v/>
      </c>
      <c r="P5" s="8" t="str">
        <f t="shared" si="1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2"/>
        <v/>
      </c>
      <c r="T5" s="9" t="str">
        <f t="shared" ref="T5:T35" si="5">IF(L5="","",IF(L5="Flexdag",0,IF(OR((L5="omsorgsdag-seniordag"),(L5="kursus"),(L5="ferie"),(L5="sygdom"),(L5="Barns 1. sygedag"),(L5="Barns 2. sygedag"),(L5="særlig feriedag"),(L5="helligdag")),V5)))</f>
        <v/>
      </c>
      <c r="U5" s="8" t="str">
        <f t="shared" si="3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0.33333333333333331</v>
      </c>
      <c r="W5" s="10" t="str">
        <f t="shared" si="4"/>
        <v/>
      </c>
      <c r="X5" s="83">
        <f t="shared" ref="X5:X34" si="6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7">B5+1</f>
        <v>39723</v>
      </c>
      <c r="C6" s="6" t="str">
        <f>LOOKUP(WEEKDAY(B6,2),{1,2,3,4,5,6,7},{"Ma","Ti","On","To","Fr","Lø","Sø"})</f>
        <v>On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0"/>
        <v/>
      </c>
      <c r="P6" s="8" t="str">
        <f t="shared" si="1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2"/>
        <v/>
      </c>
      <c r="T6" s="9" t="str">
        <f t="shared" si="5"/>
        <v/>
      </c>
      <c r="U6" s="8" t="str">
        <f t="shared" si="3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0.33333333333333331</v>
      </c>
      <c r="W6" s="10" t="str">
        <f t="shared" si="4"/>
        <v/>
      </c>
      <c r="X6" s="83">
        <f t="shared" si="6"/>
        <v>0</v>
      </c>
      <c r="Y6" s="103"/>
    </row>
    <row r="7" spans="1:25">
      <c r="A7" s="100" t="str">
        <f>IF(C7="Ma",WEEKNUM(B7,2)-Baggrundsoplysninger!$I$2,"")</f>
        <v/>
      </c>
      <c r="B7" s="70">
        <f t="shared" si="7"/>
        <v>39724</v>
      </c>
      <c r="C7" s="6" t="str">
        <f>LOOKUP(WEEKDAY(B7,2),{1,2,3,4,5,6,7},{"Ma","Ti","On","To","Fr","Lø","Sø"})</f>
        <v>To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0"/>
        <v/>
      </c>
      <c r="P7" s="8" t="str">
        <f t="shared" si="1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 t="shared" si="2"/>
        <v/>
      </c>
      <c r="T7" s="9" t="str">
        <f t="shared" si="5"/>
        <v/>
      </c>
      <c r="U7" s="8" t="str">
        <f t="shared" si="3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0.33333333333333331</v>
      </c>
      <c r="W7" s="10" t="str">
        <f t="shared" si="4"/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39725</v>
      </c>
      <c r="C8" s="6" t="str">
        <f>LOOKUP(WEEKDAY(B8,2),{1,2,3,4,5,6,7},{"Ma","Ti","On","To","Fr","Lø","Sø"})</f>
        <v>Fr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 t="shared" si="0"/>
        <v/>
      </c>
      <c r="P8" s="8" t="str">
        <f t="shared" si="1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2"/>
        <v/>
      </c>
      <c r="T8" s="9" t="str">
        <f t="shared" si="5"/>
        <v/>
      </c>
      <c r="U8" s="8" t="str">
        <f t="shared" si="3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0.25</v>
      </c>
      <c r="W8" s="10" t="str">
        <f t="shared" si="4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39726</v>
      </c>
      <c r="C9" s="6" t="str">
        <f>LOOKUP(WEEKDAY(B9,2),{1,2,3,4,5,6,7},{"Ma","Ti","On","To","Fr","Lø","Sø"})</f>
        <v>Lø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ref="O9:O34" si="8">IF(AND(D9,E9&lt;&gt;""),(E9-D9),"")</f>
        <v/>
      </c>
      <c r="P9" s="8" t="str">
        <f t="shared" ref="P9:P34" si="9">IF(AND(F9,G9&lt;&gt;""),(G9-F9),"")</f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ref="S9:S34" si="10">IF(SUM(O9:R9)&gt;0,(SUM(N9:R9)),"")</f>
        <v/>
      </c>
      <c r="T9" s="9" t="str">
        <f t="shared" si="5"/>
        <v/>
      </c>
      <c r="U9" s="8" t="str">
        <f t="shared" ref="U9:U34" si="11">IF(OR(S9,T9&lt;&gt;""),SUM(T9,S9),"")</f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</v>
      </c>
      <c r="W9" s="10" t="str">
        <f t="shared" si="4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39727</v>
      </c>
      <c r="C10" s="6" t="str">
        <f>LOOKUP(WEEKDAY(B10,2),{1,2,3,4,5,6,7},{"Ma","Ti","On","To","Fr","Lø","Sø"})</f>
        <v>Sø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8"/>
        <v/>
      </c>
      <c r="P10" s="8" t="str">
        <f t="shared" si="9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10"/>
        <v/>
      </c>
      <c r="T10" s="9" t="str">
        <f t="shared" si="5"/>
        <v/>
      </c>
      <c r="U10" s="8" t="str">
        <f t="shared" si="11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</v>
      </c>
      <c r="W10" s="10" t="str">
        <f t="shared" si="4"/>
        <v/>
      </c>
      <c r="X10" s="83">
        <f t="shared" si="6"/>
        <v>0</v>
      </c>
      <c r="Y10" s="103"/>
    </row>
    <row r="11" spans="1:25">
      <c r="A11" s="100">
        <f>IF(C11="Ma",WEEKNUM(B11,2)-Baggrundsoplysninger!$I$2,"")</f>
        <v>41</v>
      </c>
      <c r="B11" s="70">
        <f t="shared" si="7"/>
        <v>39728</v>
      </c>
      <c r="C11" s="6" t="str">
        <f>LOOKUP(WEEKDAY(B11,2),{1,2,3,4,5,6,7},{"Ma","Ti","On","To","Fr","Lø","Sø"})</f>
        <v>Ma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8"/>
        <v/>
      </c>
      <c r="P11" s="8" t="str">
        <f t="shared" si="9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10"/>
        <v/>
      </c>
      <c r="T11" s="9" t="str">
        <f t="shared" si="5"/>
        <v/>
      </c>
      <c r="U11" s="8" t="str">
        <f t="shared" si="11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0.29166666666666669</v>
      </c>
      <c r="W11" s="10" t="str">
        <f t="shared" si="4"/>
        <v/>
      </c>
      <c r="X11" s="83">
        <f t="shared" si="6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39729</v>
      </c>
      <c r="C12" s="6" t="str">
        <f>LOOKUP(WEEKDAY(B12,2),{1,2,3,4,5,6,7},{"Ma","Ti","On","To","Fr","Lø","Sø"})</f>
        <v>Ti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8"/>
        <v/>
      </c>
      <c r="P12" s="8" t="str">
        <f t="shared" si="9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10"/>
        <v/>
      </c>
      <c r="T12" s="9" t="str">
        <f t="shared" si="5"/>
        <v/>
      </c>
      <c r="U12" s="8" t="str">
        <f t="shared" si="11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0.33333333333333331</v>
      </c>
      <c r="W12" s="10" t="str">
        <f t="shared" si="4"/>
        <v/>
      </c>
      <c r="X12" s="83">
        <f t="shared" si="6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12">B12+1</f>
        <v>39730</v>
      </c>
      <c r="C13" s="6" t="str">
        <f>LOOKUP(WEEKDAY(B13,2),{1,2,3,4,5,6,7},{"Ma","Ti","On","To","Fr","Lø","Sø"})</f>
        <v>On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8"/>
        <v/>
      </c>
      <c r="P13" s="8" t="str">
        <f t="shared" si="9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10"/>
        <v/>
      </c>
      <c r="T13" s="9" t="str">
        <f t="shared" si="5"/>
        <v/>
      </c>
      <c r="U13" s="8" t="str">
        <f t="shared" si="11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0.33333333333333331</v>
      </c>
      <c r="W13" s="10" t="str">
        <f t="shared" si="4"/>
        <v/>
      </c>
      <c r="X13" s="83">
        <f t="shared" si="6"/>
        <v>0</v>
      </c>
      <c r="Y13" s="103"/>
    </row>
    <row r="14" spans="1:25">
      <c r="A14" s="100" t="str">
        <f>IF(C14="Ma",WEEKNUM(B14,2)-Baggrundsoplysninger!$I$2,"")</f>
        <v/>
      </c>
      <c r="B14" s="70">
        <f t="shared" si="12"/>
        <v>39731</v>
      </c>
      <c r="C14" s="6" t="str">
        <f>LOOKUP(WEEKDAY(B14,2),{1,2,3,4,5,6,7},{"Ma","Ti","On","To","Fr","Lø","Sø"})</f>
        <v>To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8"/>
        <v/>
      </c>
      <c r="P14" s="8" t="str">
        <f t="shared" si="9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0"/>
        <v/>
      </c>
      <c r="T14" s="9" t="str">
        <f t="shared" si="5"/>
        <v/>
      </c>
      <c r="U14" s="8" t="str">
        <f t="shared" si="11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0.33333333333333331</v>
      </c>
      <c r="W14" s="10" t="str">
        <f t="shared" si="4"/>
        <v/>
      </c>
      <c r="X14" s="83">
        <f t="shared" si="6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12"/>
        <v>39732</v>
      </c>
      <c r="C15" s="6" t="str">
        <f>LOOKUP(WEEKDAY(B15,2),{1,2,3,4,5,6,7},{"Ma","Ti","On","To","Fr","Lø","Sø"})</f>
        <v>Fr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8"/>
        <v/>
      </c>
      <c r="P15" s="8" t="str">
        <f t="shared" si="9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0"/>
        <v/>
      </c>
      <c r="T15" s="9" t="str">
        <f t="shared" si="5"/>
        <v/>
      </c>
      <c r="U15" s="8" t="str">
        <f t="shared" si="11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0.25</v>
      </c>
      <c r="W15" s="10" t="str">
        <f t="shared" si="4"/>
        <v/>
      </c>
      <c r="X15" s="83">
        <f t="shared" si="6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12"/>
        <v>39733</v>
      </c>
      <c r="C16" s="6" t="str">
        <f>LOOKUP(WEEKDAY(B16,2),{1,2,3,4,5,6,7},{"Ma","Ti","On","To","Fr","Lø","Sø"})</f>
        <v>Lø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8"/>
        <v/>
      </c>
      <c r="P16" s="8" t="str">
        <f t="shared" si="9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0"/>
        <v/>
      </c>
      <c r="T16" s="9" t="str">
        <f t="shared" si="5"/>
        <v/>
      </c>
      <c r="U16" s="8" t="str">
        <f t="shared" si="11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</v>
      </c>
      <c r="W16" s="10" t="str">
        <f t="shared" si="4"/>
        <v/>
      </c>
      <c r="X16" s="83">
        <f t="shared" si="6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12"/>
        <v>39734</v>
      </c>
      <c r="C17" s="6" t="str">
        <f>LOOKUP(WEEKDAY(B17,2),{1,2,3,4,5,6,7},{"Ma","Ti","On","To","Fr","Lø","Sø"})</f>
        <v>Sø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8"/>
        <v/>
      </c>
      <c r="P17" s="8" t="str">
        <f t="shared" si="9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0"/>
        <v/>
      </c>
      <c r="T17" s="9" t="str">
        <f t="shared" si="5"/>
        <v/>
      </c>
      <c r="U17" s="8" t="str">
        <f t="shared" si="11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</v>
      </c>
      <c r="W17" s="10" t="str">
        <f t="shared" si="4"/>
        <v/>
      </c>
      <c r="X17" s="83">
        <f t="shared" si="6"/>
        <v>0</v>
      </c>
      <c r="Y17" s="103"/>
    </row>
    <row r="18" spans="1:25">
      <c r="A18" s="100">
        <f>IF(C18="Ma",WEEKNUM(B18,2)-Baggrundsoplysninger!$I$2,"")</f>
        <v>42</v>
      </c>
      <c r="B18" s="70">
        <f t="shared" si="12"/>
        <v>39735</v>
      </c>
      <c r="C18" s="6" t="str">
        <f>LOOKUP(WEEKDAY(B18,2),{1,2,3,4,5,6,7},{"Ma","Ti","On","To","Fr","Lø","Sø"})</f>
        <v>Ma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8"/>
        <v/>
      </c>
      <c r="P18" s="8" t="str">
        <f t="shared" si="9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0"/>
        <v/>
      </c>
      <c r="T18" s="9" t="str">
        <f t="shared" si="5"/>
        <v/>
      </c>
      <c r="U18" s="8" t="str">
        <f t="shared" si="11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0.29166666666666669</v>
      </c>
      <c r="W18" s="10" t="str">
        <f t="shared" si="4"/>
        <v/>
      </c>
      <c r="X18" s="83">
        <f t="shared" si="6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12"/>
        <v>39736</v>
      </c>
      <c r="C19" s="6" t="str">
        <f>LOOKUP(WEEKDAY(B19,2),{1,2,3,4,5,6,7},{"Ma","Ti","On","To","Fr","Lø","Sø"})</f>
        <v>Ti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8"/>
        <v/>
      </c>
      <c r="P19" s="8" t="str">
        <f t="shared" si="9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0"/>
        <v/>
      </c>
      <c r="T19" s="9" t="str">
        <f t="shared" si="5"/>
        <v/>
      </c>
      <c r="U19" s="8" t="str">
        <f t="shared" si="11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0.33333333333333331</v>
      </c>
      <c r="W19" s="10" t="str">
        <f t="shared" si="4"/>
        <v/>
      </c>
      <c r="X19" s="83">
        <f t="shared" si="6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12"/>
        <v>39737</v>
      </c>
      <c r="C20" s="6" t="str">
        <f>LOOKUP(WEEKDAY(B20,2),{1,2,3,4,5,6,7},{"Ma","Ti","On","To","Fr","Lø","Sø"})</f>
        <v>On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8"/>
        <v/>
      </c>
      <c r="P20" s="8" t="str">
        <f t="shared" si="9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0"/>
        <v/>
      </c>
      <c r="T20" s="9" t="str">
        <f t="shared" si="5"/>
        <v/>
      </c>
      <c r="U20" s="8" t="str">
        <f t="shared" si="11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0.33333333333333331</v>
      </c>
      <c r="W20" s="10" t="str">
        <f t="shared" si="4"/>
        <v/>
      </c>
      <c r="X20" s="83">
        <f t="shared" si="6"/>
        <v>0</v>
      </c>
      <c r="Y20" s="103"/>
    </row>
    <row r="21" spans="1:25">
      <c r="A21" s="100" t="str">
        <f>IF(C21="Ma",WEEKNUM(B21,2)-Baggrundsoplysninger!$I$2,"")</f>
        <v/>
      </c>
      <c r="B21" s="70">
        <f t="shared" si="12"/>
        <v>39738</v>
      </c>
      <c r="C21" s="6" t="str">
        <f>LOOKUP(WEEKDAY(B21,2),{1,2,3,4,5,6,7},{"Ma","Ti","On","To","Fr","Lø","Sø"})</f>
        <v>To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8"/>
        <v/>
      </c>
      <c r="P21" s="8" t="str">
        <f t="shared" si="9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0"/>
        <v/>
      </c>
      <c r="T21" s="9" t="str">
        <f t="shared" si="5"/>
        <v/>
      </c>
      <c r="U21" s="8" t="str">
        <f t="shared" si="11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0.33333333333333331</v>
      </c>
      <c r="W21" s="10" t="str">
        <f t="shared" si="4"/>
        <v/>
      </c>
      <c r="X21" s="83">
        <f t="shared" si="6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12"/>
        <v>39739</v>
      </c>
      <c r="C22" s="6" t="str">
        <f>LOOKUP(WEEKDAY(B22,2),{1,2,3,4,5,6,7},{"Ma","Ti","On","To","Fr","Lø","Sø"})</f>
        <v>Fr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8"/>
        <v/>
      </c>
      <c r="P22" s="8" t="str">
        <f t="shared" si="9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0"/>
        <v/>
      </c>
      <c r="T22" s="9" t="str">
        <f t="shared" si="5"/>
        <v/>
      </c>
      <c r="U22" s="8" t="str">
        <f t="shared" si="11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0.25</v>
      </c>
      <c r="W22" s="10" t="str">
        <f t="shared" si="4"/>
        <v/>
      </c>
      <c r="X22" s="83">
        <f t="shared" si="6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12"/>
        <v>39740</v>
      </c>
      <c r="C23" s="6" t="str">
        <f>LOOKUP(WEEKDAY(B23,2),{1,2,3,4,5,6,7},{"Ma","Ti","On","To","Fr","Lø","Sø"})</f>
        <v>Lø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8"/>
        <v/>
      </c>
      <c r="P23" s="8" t="str">
        <f t="shared" si="9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0"/>
        <v/>
      </c>
      <c r="T23" s="9" t="str">
        <f t="shared" si="5"/>
        <v/>
      </c>
      <c r="U23" s="8" t="str">
        <f t="shared" si="11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</v>
      </c>
      <c r="W23" s="10" t="str">
        <f t="shared" si="4"/>
        <v/>
      </c>
      <c r="X23" s="83">
        <f t="shared" si="6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12"/>
        <v>39741</v>
      </c>
      <c r="C24" s="6" t="str">
        <f>LOOKUP(WEEKDAY(B24,2),{1,2,3,4,5,6,7},{"Ma","Ti","On","To","Fr","Lø","Sø"})</f>
        <v>Sø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8"/>
        <v/>
      </c>
      <c r="P24" s="8" t="str">
        <f t="shared" si="9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0"/>
        <v/>
      </c>
      <c r="T24" s="9" t="str">
        <f t="shared" si="5"/>
        <v/>
      </c>
      <c r="U24" s="8" t="str">
        <f t="shared" si="11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</v>
      </c>
      <c r="W24" s="10" t="str">
        <f t="shared" si="4"/>
        <v/>
      </c>
      <c r="X24" s="83">
        <f t="shared" si="6"/>
        <v>0</v>
      </c>
      <c r="Y24" s="105"/>
    </row>
    <row r="25" spans="1:25">
      <c r="A25" s="100">
        <f>IF(C25="Ma",WEEKNUM(B25,2)-Baggrundsoplysninger!$I$2,"")</f>
        <v>43</v>
      </c>
      <c r="B25" s="70">
        <f t="shared" si="12"/>
        <v>39742</v>
      </c>
      <c r="C25" s="6" t="str">
        <f>LOOKUP(WEEKDAY(B25,2),{1,2,3,4,5,6,7},{"Ma","Ti","On","To","Fr","Lø","Sø"})</f>
        <v>Ma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8"/>
        <v/>
      </c>
      <c r="P25" s="8" t="str">
        <f t="shared" si="9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0"/>
        <v/>
      </c>
      <c r="T25" s="9" t="str">
        <f t="shared" si="5"/>
        <v/>
      </c>
      <c r="U25" s="8" t="str">
        <f t="shared" si="11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0.29166666666666669</v>
      </c>
      <c r="W25" s="10" t="str">
        <f t="shared" si="4"/>
        <v/>
      </c>
      <c r="X25" s="83">
        <f t="shared" si="6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12"/>
        <v>39743</v>
      </c>
      <c r="C26" s="6" t="str">
        <f>LOOKUP(WEEKDAY(B26,2),{1,2,3,4,5,6,7},{"Ma","Ti","On","To","Fr","Lø","Sø"})</f>
        <v>Ti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8"/>
        <v/>
      </c>
      <c r="P26" s="8" t="str">
        <f t="shared" si="9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0"/>
        <v/>
      </c>
      <c r="T26" s="9" t="str">
        <f t="shared" si="5"/>
        <v/>
      </c>
      <c r="U26" s="8" t="str">
        <f t="shared" si="11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0.33333333333333331</v>
      </c>
      <c r="W26" s="10" t="str">
        <f t="shared" si="4"/>
        <v/>
      </c>
      <c r="X26" s="83">
        <f t="shared" si="6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12"/>
        <v>39744</v>
      </c>
      <c r="C27" s="6" t="str">
        <f>LOOKUP(WEEKDAY(B27,2),{1,2,3,4,5,6,7},{"Ma","Ti","On","To","Fr","Lø","Sø"})</f>
        <v>On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8"/>
        <v/>
      </c>
      <c r="P27" s="8" t="str">
        <f t="shared" si="9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0"/>
        <v/>
      </c>
      <c r="T27" s="9" t="str">
        <f t="shared" si="5"/>
        <v/>
      </c>
      <c r="U27" s="8" t="str">
        <f t="shared" si="11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0.33333333333333331</v>
      </c>
      <c r="W27" s="10" t="str">
        <f t="shared" si="4"/>
        <v/>
      </c>
      <c r="X27" s="83">
        <f t="shared" si="6"/>
        <v>0</v>
      </c>
      <c r="Y27" s="103"/>
    </row>
    <row r="28" spans="1:25">
      <c r="A28" s="100" t="str">
        <f>IF(C28="Ma",WEEKNUM(B28,2)-Baggrundsoplysninger!$I$2,"")</f>
        <v/>
      </c>
      <c r="B28" s="70">
        <f t="shared" si="12"/>
        <v>39745</v>
      </c>
      <c r="C28" s="6" t="str">
        <f>LOOKUP(WEEKDAY(B28,2),{1,2,3,4,5,6,7},{"Ma","Ti","On","To","Fr","Lø","Sø"})</f>
        <v>To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8"/>
        <v/>
      </c>
      <c r="P28" s="8" t="str">
        <f t="shared" si="9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0"/>
        <v/>
      </c>
      <c r="T28" s="9" t="str">
        <f t="shared" si="5"/>
        <v/>
      </c>
      <c r="U28" s="8" t="str">
        <f t="shared" si="11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0.33333333333333331</v>
      </c>
      <c r="W28" s="10" t="str">
        <f t="shared" si="4"/>
        <v/>
      </c>
      <c r="X28" s="83">
        <f t="shared" si="6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12"/>
        <v>39746</v>
      </c>
      <c r="C29" s="6" t="str">
        <f>LOOKUP(WEEKDAY(B29,2),{1,2,3,4,5,6,7},{"Ma","Ti","On","To","Fr","Lø","Sø"})</f>
        <v>Fr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8"/>
        <v/>
      </c>
      <c r="P29" s="8" t="str">
        <f t="shared" si="9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0"/>
        <v/>
      </c>
      <c r="T29" s="9" t="str">
        <f t="shared" si="5"/>
        <v/>
      </c>
      <c r="U29" s="8" t="str">
        <f t="shared" si="11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0.25</v>
      </c>
      <c r="W29" s="10" t="str">
        <f t="shared" si="4"/>
        <v/>
      </c>
      <c r="X29" s="83">
        <f t="shared" si="6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12"/>
        <v>39747</v>
      </c>
      <c r="C30" s="6" t="str">
        <f>LOOKUP(WEEKDAY(B30,2),{1,2,3,4,5,6,7},{"Ma","Ti","On","To","Fr","Lø","Sø"})</f>
        <v>Lø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8"/>
        <v/>
      </c>
      <c r="P30" s="8" t="str">
        <f t="shared" si="9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0"/>
        <v/>
      </c>
      <c r="T30" s="9" t="str">
        <f t="shared" si="5"/>
        <v/>
      </c>
      <c r="U30" s="8" t="str">
        <f t="shared" si="11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</v>
      </c>
      <c r="W30" s="10" t="str">
        <f t="shared" si="4"/>
        <v/>
      </c>
      <c r="X30" s="83">
        <f t="shared" si="6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12"/>
        <v>39748</v>
      </c>
      <c r="C31" s="6" t="str">
        <f>LOOKUP(WEEKDAY(B31,2),{1,2,3,4,5,6,7},{"Ma","Ti","On","To","Fr","Lø","Sø"})</f>
        <v>Sø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8"/>
        <v/>
      </c>
      <c r="P31" s="8" t="str">
        <f t="shared" si="9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0"/>
        <v/>
      </c>
      <c r="T31" s="9" t="str">
        <f t="shared" si="5"/>
        <v/>
      </c>
      <c r="U31" s="8" t="str">
        <f t="shared" si="11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</v>
      </c>
      <c r="W31" s="10" t="str">
        <f t="shared" si="4"/>
        <v/>
      </c>
      <c r="X31" s="83">
        <f t="shared" si="6"/>
        <v>0</v>
      </c>
      <c r="Y31" s="103"/>
    </row>
    <row r="32" spans="1:25">
      <c r="A32" s="100">
        <f>IF(C32="Ma",WEEKNUM(B32,2)-Baggrundsoplysninger!$I$2,"")</f>
        <v>44</v>
      </c>
      <c r="B32" s="70">
        <f t="shared" si="12"/>
        <v>39749</v>
      </c>
      <c r="C32" s="6" t="str">
        <f>LOOKUP(WEEKDAY(B32,2),{1,2,3,4,5,6,7},{"Ma","Ti","On","To","Fr","Lø","Sø"})</f>
        <v>Ma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8"/>
        <v/>
      </c>
      <c r="P32" s="8" t="str">
        <f t="shared" si="9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0"/>
        <v/>
      </c>
      <c r="T32" s="9" t="str">
        <f t="shared" si="5"/>
        <v/>
      </c>
      <c r="U32" s="8" t="str">
        <f t="shared" si="11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0.29166666666666669</v>
      </c>
      <c r="W32" s="10" t="str">
        <f t="shared" si="4"/>
        <v/>
      </c>
      <c r="X32" s="83">
        <f t="shared" si="6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12"/>
        <v>39750</v>
      </c>
      <c r="C33" s="6" t="str">
        <f>LOOKUP(WEEKDAY(B33,2),{1,2,3,4,5,6,7},{"Ma","Ti","On","To","Fr","Lø","Sø"})</f>
        <v>Ti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8"/>
        <v/>
      </c>
      <c r="P33" s="8" t="str">
        <f t="shared" si="9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0"/>
        <v/>
      </c>
      <c r="T33" s="9" t="str">
        <f t="shared" si="5"/>
        <v/>
      </c>
      <c r="U33" s="8" t="str">
        <f t="shared" si="11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0.33333333333333331</v>
      </c>
      <c r="W33" s="10" t="str">
        <f t="shared" si="4"/>
        <v/>
      </c>
      <c r="X33" s="83">
        <f t="shared" si="6"/>
        <v>0</v>
      </c>
      <c r="Y33" s="103"/>
    </row>
    <row r="34" spans="1:25">
      <c r="A34" s="100" t="str">
        <f>IF(C34="Ma",WEEKNUM(B34,2)-Baggrundsoplysninger!$I$2,"")</f>
        <v/>
      </c>
      <c r="B34" s="70">
        <f t="shared" si="12"/>
        <v>39751</v>
      </c>
      <c r="C34" s="6" t="str">
        <f>LOOKUP(WEEKDAY(B34,2),{1,2,3,4,5,6,7},{"Ma","Ti","On","To","Fr","Lø","Sø"})</f>
        <v>On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8"/>
        <v/>
      </c>
      <c r="P34" s="8" t="str">
        <f t="shared" si="9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0"/>
        <v/>
      </c>
      <c r="T34" s="9" t="str">
        <f t="shared" si="5"/>
        <v/>
      </c>
      <c r="U34" s="8" t="str">
        <f t="shared" si="11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0.33333333333333331</v>
      </c>
      <c r="W34" s="10" t="str">
        <f t="shared" si="4"/>
        <v/>
      </c>
      <c r="X34" s="83">
        <f t="shared" si="6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5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Okt</v>
      </c>
      <c r="B40" s="69">
        <f>YEAR($B$4)</f>
        <v>2012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Sep!X46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Sep!X50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Sep!X54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COUNTIF(L3:L34,"Sygdom")+Sep!C57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sygedag")+Sep!C60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sygedag")+Sep!C63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Okt</v>
      </c>
      <c r="B65" s="69">
        <f>YEAR($B$4)</f>
        <v>2012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1448" priority="206" stopIfTrue="1" operator="greaterThanOrEqual">
      <formula>0</formula>
    </cfRule>
    <cfRule type="cellIs" dxfId="1447" priority="207" stopIfTrue="1" operator="lessThan">
      <formula>0</formula>
    </cfRule>
  </conditionalFormatting>
  <conditionalFormatting sqref="W4:W34">
    <cfRule type="cellIs" dxfId="1446" priority="204" stopIfTrue="1" operator="greaterThanOrEqual">
      <formula>0</formula>
    </cfRule>
    <cfRule type="cellIs" dxfId="1445" priority="205" stopIfTrue="1" operator="lessThan">
      <formula>0</formula>
    </cfRule>
  </conditionalFormatting>
  <conditionalFormatting sqref="X35:X36">
    <cfRule type="cellIs" dxfId="1444" priority="202" stopIfTrue="1" operator="greaterThanOrEqual">
      <formula>0</formula>
    </cfRule>
    <cfRule type="cellIs" dxfId="1443" priority="203" stopIfTrue="1" operator="lessThan">
      <formula>0</formula>
    </cfRule>
  </conditionalFormatting>
  <conditionalFormatting sqref="D12:I34 A4:C34 D4:I9 T5:T35 J4:X34">
    <cfRule type="expression" dxfId="1442" priority="200" stopIfTrue="1">
      <formula>($C4="Sø")</formula>
    </cfRule>
    <cfRule type="expression" dxfId="1441" priority="201" stopIfTrue="1">
      <formula>($C4="Lø")</formula>
    </cfRule>
  </conditionalFormatting>
  <conditionalFormatting sqref="A4:C34">
    <cfRule type="expression" dxfId="1440" priority="198" stopIfTrue="1">
      <formula>($C4="Sø")</formula>
    </cfRule>
    <cfRule type="expression" dxfId="1439" priority="199" stopIfTrue="1">
      <formula>($C4="Lø")</formula>
    </cfRule>
  </conditionalFormatting>
  <conditionalFormatting sqref="A4:C34">
    <cfRule type="expression" dxfId="1438" priority="196" stopIfTrue="1">
      <formula>($B4="Sø")</formula>
    </cfRule>
    <cfRule type="expression" dxfId="1437" priority="197" stopIfTrue="1">
      <formula>($B4="Lø")</formula>
    </cfRule>
  </conditionalFormatting>
  <conditionalFormatting sqref="D7:I11">
    <cfRule type="expression" dxfId="1436" priority="194" stopIfTrue="1">
      <formula>($C7="Sø")</formula>
    </cfRule>
    <cfRule type="expression" dxfId="1435" priority="195" stopIfTrue="1">
      <formula>($C7="Lø")</formula>
    </cfRule>
  </conditionalFormatting>
  <conditionalFormatting sqref="J7:K7">
    <cfRule type="expression" dxfId="1434" priority="192" stopIfTrue="1">
      <formula>($C7="Sø")</formula>
    </cfRule>
    <cfRule type="expression" dxfId="1433" priority="193" stopIfTrue="1">
      <formula>($C7="Lø")</formula>
    </cfRule>
  </conditionalFormatting>
  <conditionalFormatting sqref="D6:E6">
    <cfRule type="expression" dxfId="1432" priority="190" stopIfTrue="1">
      <formula>($C6="Sø")</formula>
    </cfRule>
    <cfRule type="expression" dxfId="1431" priority="191" stopIfTrue="1">
      <formula>($C6="Lø")</formula>
    </cfRule>
  </conditionalFormatting>
  <conditionalFormatting sqref="M4:M34">
    <cfRule type="containsText" dxfId="1430" priority="189" operator="containsText" text="¨">
      <formula>NOT(ISERROR(SEARCH("¨",M4)))</formula>
    </cfRule>
  </conditionalFormatting>
  <conditionalFormatting sqref="D10:K10">
    <cfRule type="expression" dxfId="1429" priority="187" stopIfTrue="1">
      <formula>($C10="Sø")</formula>
    </cfRule>
    <cfRule type="expression" dxfId="1428" priority="188" stopIfTrue="1">
      <formula>($C10="Lø")</formula>
    </cfRule>
  </conditionalFormatting>
  <conditionalFormatting sqref="D10:E10">
    <cfRule type="expression" dxfId="1427" priority="185" stopIfTrue="1">
      <formula>($C10="Sø")</formula>
    </cfRule>
    <cfRule type="expression" dxfId="1426" priority="186" stopIfTrue="1">
      <formula>($C10="Lø")</formula>
    </cfRule>
  </conditionalFormatting>
  <conditionalFormatting sqref="D10:K10">
    <cfRule type="expression" dxfId="1425" priority="183" stopIfTrue="1">
      <formula>($C10="Sø")</formula>
    </cfRule>
    <cfRule type="expression" dxfId="1424" priority="184" stopIfTrue="1">
      <formula>($C10="Lø")</formula>
    </cfRule>
  </conditionalFormatting>
  <conditionalFormatting sqref="D10:E10">
    <cfRule type="expression" dxfId="1423" priority="181" stopIfTrue="1">
      <formula>($C10="Sø")</formula>
    </cfRule>
    <cfRule type="expression" dxfId="1422" priority="182" stopIfTrue="1">
      <formula>($C10="Lø")</formula>
    </cfRule>
  </conditionalFormatting>
  <conditionalFormatting sqref="D12:I12">
    <cfRule type="expression" dxfId="1421" priority="179" stopIfTrue="1">
      <formula>($C12="Sø")</formula>
    </cfRule>
    <cfRule type="expression" dxfId="1420" priority="180" stopIfTrue="1">
      <formula>($C12="Lø")</formula>
    </cfRule>
  </conditionalFormatting>
  <conditionalFormatting sqref="D12:K12">
    <cfRule type="expression" dxfId="1419" priority="177" stopIfTrue="1">
      <formula>($C12="Sø")</formula>
    </cfRule>
    <cfRule type="expression" dxfId="1418" priority="178" stopIfTrue="1">
      <formula>($C12="Lø")</formula>
    </cfRule>
  </conditionalFormatting>
  <conditionalFormatting sqref="D12:E12">
    <cfRule type="expression" dxfId="1417" priority="175" stopIfTrue="1">
      <formula>($C12="Sø")</formula>
    </cfRule>
    <cfRule type="expression" dxfId="1416" priority="176" stopIfTrue="1">
      <formula>($C12="Lø")</formula>
    </cfRule>
  </conditionalFormatting>
  <conditionalFormatting sqref="D12:K12">
    <cfRule type="expression" dxfId="1415" priority="173" stopIfTrue="1">
      <formula>($C12="Sø")</formula>
    </cfRule>
    <cfRule type="expression" dxfId="1414" priority="174" stopIfTrue="1">
      <formula>($C12="Lø")</formula>
    </cfRule>
  </conditionalFormatting>
  <conditionalFormatting sqref="D12:E12">
    <cfRule type="expression" dxfId="1413" priority="171" stopIfTrue="1">
      <formula>($C12="Sø")</formula>
    </cfRule>
    <cfRule type="expression" dxfId="1412" priority="172" stopIfTrue="1">
      <formula>($C12="Lø")</formula>
    </cfRule>
  </conditionalFormatting>
  <conditionalFormatting sqref="J6:K6">
    <cfRule type="expression" dxfId="1411" priority="169" stopIfTrue="1">
      <formula>($C6="Sø")</formula>
    </cfRule>
    <cfRule type="expression" dxfId="1410" priority="170" stopIfTrue="1">
      <formula>($C6="Lø")</formula>
    </cfRule>
  </conditionalFormatting>
  <conditionalFormatting sqref="D6:I6">
    <cfRule type="expression" dxfId="1409" priority="167" stopIfTrue="1">
      <formula>($C6="Sø")</formula>
    </cfRule>
    <cfRule type="expression" dxfId="1408" priority="168" stopIfTrue="1">
      <formula>($C6="Lø")</formula>
    </cfRule>
  </conditionalFormatting>
  <conditionalFormatting sqref="J6:K6">
    <cfRule type="expression" dxfId="1407" priority="165" stopIfTrue="1">
      <formula>($C6="Sø")</formula>
    </cfRule>
    <cfRule type="expression" dxfId="1406" priority="166" stopIfTrue="1">
      <formula>($C6="Lø")</formula>
    </cfRule>
  </conditionalFormatting>
  <conditionalFormatting sqref="D6:I6">
    <cfRule type="expression" dxfId="1405" priority="163" stopIfTrue="1">
      <formula>($C6="Sø")</formula>
    </cfRule>
    <cfRule type="expression" dxfId="1404" priority="164" stopIfTrue="1">
      <formula>($C6="Lø")</formula>
    </cfRule>
  </conditionalFormatting>
  <conditionalFormatting sqref="D6:K6">
    <cfRule type="expression" dxfId="1403" priority="161" stopIfTrue="1">
      <formula>($C6="Sø")</formula>
    </cfRule>
    <cfRule type="expression" dxfId="1402" priority="162" stopIfTrue="1">
      <formula>($C6="Lø")</formula>
    </cfRule>
  </conditionalFormatting>
  <conditionalFormatting sqref="D6:E6">
    <cfRule type="expression" dxfId="1401" priority="159" stopIfTrue="1">
      <formula>($C6="Sø")</formula>
    </cfRule>
    <cfRule type="expression" dxfId="1400" priority="160" stopIfTrue="1">
      <formula>($C6="Lø")</formula>
    </cfRule>
  </conditionalFormatting>
  <conditionalFormatting sqref="D6:K6">
    <cfRule type="expression" dxfId="1399" priority="157" stopIfTrue="1">
      <formula>($C6="Sø")</formula>
    </cfRule>
    <cfRule type="expression" dxfId="1398" priority="158" stopIfTrue="1">
      <formula>($C6="Lø")</formula>
    </cfRule>
  </conditionalFormatting>
  <conditionalFormatting sqref="D6:E6">
    <cfRule type="expression" dxfId="1397" priority="155" stopIfTrue="1">
      <formula>($C6="Sø")</formula>
    </cfRule>
    <cfRule type="expression" dxfId="1396" priority="156" stopIfTrue="1">
      <formula>($C6="Lø")</formula>
    </cfRule>
  </conditionalFormatting>
  <conditionalFormatting sqref="J7:K7">
    <cfRule type="expression" dxfId="1395" priority="153" stopIfTrue="1">
      <formula>($C7="Sø")</formula>
    </cfRule>
    <cfRule type="expression" dxfId="1394" priority="154" stopIfTrue="1">
      <formula>($C7="Lø")</formula>
    </cfRule>
  </conditionalFormatting>
  <conditionalFormatting sqref="D7:I7">
    <cfRule type="expression" dxfId="1393" priority="151" stopIfTrue="1">
      <formula>($C7="Sø")</formula>
    </cfRule>
    <cfRule type="expression" dxfId="1392" priority="152" stopIfTrue="1">
      <formula>($C7="Lø")</formula>
    </cfRule>
  </conditionalFormatting>
  <conditionalFormatting sqref="J7:K7">
    <cfRule type="expression" dxfId="1391" priority="149" stopIfTrue="1">
      <formula>($C7="Sø")</formula>
    </cfRule>
    <cfRule type="expression" dxfId="1390" priority="150" stopIfTrue="1">
      <formula>($C7="Lø")</formula>
    </cfRule>
  </conditionalFormatting>
  <conditionalFormatting sqref="D7:I7">
    <cfRule type="expression" dxfId="1389" priority="147" stopIfTrue="1">
      <formula>($C7="Sø")</formula>
    </cfRule>
    <cfRule type="expression" dxfId="1388" priority="148" stopIfTrue="1">
      <formula>($C7="Lø")</formula>
    </cfRule>
  </conditionalFormatting>
  <conditionalFormatting sqref="D7:K7">
    <cfRule type="expression" dxfId="1387" priority="145" stopIfTrue="1">
      <formula>($C7="Sø")</formula>
    </cfRule>
    <cfRule type="expression" dxfId="1386" priority="146" stopIfTrue="1">
      <formula>($C7="Lø")</formula>
    </cfRule>
  </conditionalFormatting>
  <conditionalFormatting sqref="D7:E7">
    <cfRule type="expression" dxfId="1385" priority="143" stopIfTrue="1">
      <formula>($C7="Sø")</formula>
    </cfRule>
    <cfRule type="expression" dxfId="1384" priority="144" stopIfTrue="1">
      <formula>($C7="Lø")</formula>
    </cfRule>
  </conditionalFormatting>
  <conditionalFormatting sqref="D7:K7">
    <cfRule type="expression" dxfId="1383" priority="141" stopIfTrue="1">
      <formula>($C7="Sø")</formula>
    </cfRule>
    <cfRule type="expression" dxfId="1382" priority="142" stopIfTrue="1">
      <formula>($C7="Lø")</formula>
    </cfRule>
  </conditionalFormatting>
  <conditionalFormatting sqref="D7:E7">
    <cfRule type="expression" dxfId="1381" priority="139" stopIfTrue="1">
      <formula>($C7="Sø")</formula>
    </cfRule>
    <cfRule type="expression" dxfId="1380" priority="140" stopIfTrue="1">
      <formula>($C7="Lø")</formula>
    </cfRule>
  </conditionalFormatting>
  <conditionalFormatting sqref="J5:K5">
    <cfRule type="expression" dxfId="1379" priority="137" stopIfTrue="1">
      <formula>($C5="Sø")</formula>
    </cfRule>
    <cfRule type="expression" dxfId="1378" priority="138" stopIfTrue="1">
      <formula>($C5="Lø")</formula>
    </cfRule>
  </conditionalFormatting>
  <conditionalFormatting sqref="D5:I5">
    <cfRule type="expression" dxfId="1377" priority="135" stopIfTrue="1">
      <formula>($C5="Sø")</formula>
    </cfRule>
    <cfRule type="expression" dxfId="1376" priority="136" stopIfTrue="1">
      <formula>($C5="Lø")</formula>
    </cfRule>
  </conditionalFormatting>
  <conditionalFormatting sqref="J5:K5">
    <cfRule type="expression" dxfId="1375" priority="133" stopIfTrue="1">
      <formula>($C5="Sø")</formula>
    </cfRule>
    <cfRule type="expression" dxfId="1374" priority="134" stopIfTrue="1">
      <formula>($C5="Lø")</formula>
    </cfRule>
  </conditionalFormatting>
  <conditionalFormatting sqref="D5:I5">
    <cfRule type="expression" dxfId="1373" priority="131" stopIfTrue="1">
      <formula>($C5="Sø")</formula>
    </cfRule>
    <cfRule type="expression" dxfId="1372" priority="132" stopIfTrue="1">
      <formula>($C5="Lø")</formula>
    </cfRule>
  </conditionalFormatting>
  <conditionalFormatting sqref="D5:K5">
    <cfRule type="expression" dxfId="1371" priority="129" stopIfTrue="1">
      <formula>($C5="Sø")</formula>
    </cfRule>
    <cfRule type="expression" dxfId="1370" priority="130" stopIfTrue="1">
      <formula>($C5="Lø")</formula>
    </cfRule>
  </conditionalFormatting>
  <conditionalFormatting sqref="D5:E5">
    <cfRule type="expression" dxfId="1369" priority="127" stopIfTrue="1">
      <formula>($C5="Sø")</formula>
    </cfRule>
    <cfRule type="expression" dxfId="1368" priority="128" stopIfTrue="1">
      <formula>($C5="Lø")</formula>
    </cfRule>
  </conditionalFormatting>
  <conditionalFormatting sqref="D5:K5">
    <cfRule type="expression" dxfId="1367" priority="125" stopIfTrue="1">
      <formula>($C5="Sø")</formula>
    </cfRule>
    <cfRule type="expression" dxfId="1366" priority="126" stopIfTrue="1">
      <formula>($C5="Lø")</formula>
    </cfRule>
  </conditionalFormatting>
  <conditionalFormatting sqref="D5:E5">
    <cfRule type="expression" dxfId="1365" priority="123" stopIfTrue="1">
      <formula>($C5="Sø")</formula>
    </cfRule>
    <cfRule type="expression" dxfId="1364" priority="124" stopIfTrue="1">
      <formula>($C5="Lø")</formula>
    </cfRule>
  </conditionalFormatting>
  <conditionalFormatting sqref="J4:K4">
    <cfRule type="expression" dxfId="1363" priority="121" stopIfTrue="1">
      <formula>($C4="Sø")</formula>
    </cfRule>
    <cfRule type="expression" dxfId="1362" priority="122" stopIfTrue="1">
      <formula>($C4="Lø")</formula>
    </cfRule>
  </conditionalFormatting>
  <conditionalFormatting sqref="D4:I4">
    <cfRule type="expression" dxfId="1361" priority="119" stopIfTrue="1">
      <formula>($C4="Sø")</formula>
    </cfRule>
    <cfRule type="expression" dxfId="1360" priority="120" stopIfTrue="1">
      <formula>($C4="Lø")</formula>
    </cfRule>
  </conditionalFormatting>
  <conditionalFormatting sqref="J4:K4">
    <cfRule type="expression" dxfId="1359" priority="117" stopIfTrue="1">
      <formula>($C4="Sø")</formula>
    </cfRule>
    <cfRule type="expression" dxfId="1358" priority="118" stopIfTrue="1">
      <formula>($C4="Lø")</formula>
    </cfRule>
  </conditionalFormatting>
  <conditionalFormatting sqref="D4:I4">
    <cfRule type="expression" dxfId="1357" priority="115" stopIfTrue="1">
      <formula>($C4="Sø")</formula>
    </cfRule>
    <cfRule type="expression" dxfId="1356" priority="116" stopIfTrue="1">
      <formula>($C4="Lø")</formula>
    </cfRule>
  </conditionalFormatting>
  <conditionalFormatting sqref="D4:K4">
    <cfRule type="expression" dxfId="1355" priority="113" stopIfTrue="1">
      <formula>($C4="Sø")</formula>
    </cfRule>
    <cfRule type="expression" dxfId="1354" priority="114" stopIfTrue="1">
      <formula>($C4="Lø")</formula>
    </cfRule>
  </conditionalFormatting>
  <conditionalFormatting sqref="D4:E4">
    <cfRule type="expression" dxfId="1353" priority="111" stopIfTrue="1">
      <formula>($C4="Sø")</formula>
    </cfRule>
    <cfRule type="expression" dxfId="1352" priority="112" stopIfTrue="1">
      <formula>($C4="Lø")</formula>
    </cfRule>
  </conditionalFormatting>
  <conditionalFormatting sqref="D4:K4">
    <cfRule type="expression" dxfId="1351" priority="109" stopIfTrue="1">
      <formula>($C4="Sø")</formula>
    </cfRule>
    <cfRule type="expression" dxfId="1350" priority="110" stopIfTrue="1">
      <formula>($C4="Lø")</formula>
    </cfRule>
  </conditionalFormatting>
  <conditionalFormatting sqref="D4:E4">
    <cfRule type="expression" dxfId="1349" priority="107" stopIfTrue="1">
      <formula>($C4="Sø")</formula>
    </cfRule>
    <cfRule type="expression" dxfId="1348" priority="108" stopIfTrue="1">
      <formula>($C4="Lø")</formula>
    </cfRule>
  </conditionalFormatting>
  <conditionalFormatting sqref="H4:K4">
    <cfRule type="expression" dxfId="1347" priority="105" stopIfTrue="1">
      <formula>($C4="Sø")</formula>
    </cfRule>
    <cfRule type="expression" dxfId="1346" priority="106" stopIfTrue="1">
      <formula>($C4="Lø")</formula>
    </cfRule>
  </conditionalFormatting>
  <conditionalFormatting sqref="H4:K4">
    <cfRule type="expression" dxfId="1345" priority="103" stopIfTrue="1">
      <formula>($C4="Sø")</formula>
    </cfRule>
    <cfRule type="expression" dxfId="1344" priority="104" stopIfTrue="1">
      <formula>($C4="Lø")</formula>
    </cfRule>
  </conditionalFormatting>
  <conditionalFormatting sqref="H4:K4">
    <cfRule type="expression" dxfId="1343" priority="101" stopIfTrue="1">
      <formula>($C4="Sø")</formula>
    </cfRule>
    <cfRule type="expression" dxfId="1342" priority="102" stopIfTrue="1">
      <formula>($C4="Lø")</formula>
    </cfRule>
  </conditionalFormatting>
  <conditionalFormatting sqref="H4:K4">
    <cfRule type="expression" dxfId="1341" priority="99" stopIfTrue="1">
      <formula>($C4="Sø")</formula>
    </cfRule>
    <cfRule type="expression" dxfId="1340" priority="100" stopIfTrue="1">
      <formula>($C4="Lø")</formula>
    </cfRule>
  </conditionalFormatting>
  <conditionalFormatting sqref="D32:M32">
    <cfRule type="expression" dxfId="1339" priority="97" stopIfTrue="1">
      <formula>($C32="Sø")</formula>
    </cfRule>
    <cfRule type="expression" dxfId="1338" priority="98" stopIfTrue="1">
      <formula>($C32="Lø")</formula>
    </cfRule>
  </conditionalFormatting>
  <conditionalFormatting sqref="D32:K32">
    <cfRule type="expression" dxfId="1337" priority="95" stopIfTrue="1">
      <formula>($C32="Sø")</formula>
    </cfRule>
    <cfRule type="expression" dxfId="1336" priority="96" stopIfTrue="1">
      <formula>($C32="Lø")</formula>
    </cfRule>
  </conditionalFormatting>
  <conditionalFormatting sqref="D32:K32">
    <cfRule type="expression" dxfId="1335" priority="93" stopIfTrue="1">
      <formula>($C32="Sø")</formula>
    </cfRule>
    <cfRule type="expression" dxfId="1334" priority="94" stopIfTrue="1">
      <formula>($C32="Lø")</formula>
    </cfRule>
  </conditionalFormatting>
  <conditionalFormatting sqref="D32:K32">
    <cfRule type="expression" dxfId="1333" priority="91" stopIfTrue="1">
      <formula>($C32="Sø")</formula>
    </cfRule>
    <cfRule type="expression" dxfId="1332" priority="92" stopIfTrue="1">
      <formula>($C32="Lø")</formula>
    </cfRule>
  </conditionalFormatting>
  <conditionalFormatting sqref="D32:K32">
    <cfRule type="expression" dxfId="1331" priority="89" stopIfTrue="1">
      <formula>($C32="Sø")</formula>
    </cfRule>
    <cfRule type="expression" dxfId="1330" priority="90" stopIfTrue="1">
      <formula>($C32="Lø")</formula>
    </cfRule>
  </conditionalFormatting>
  <conditionalFormatting sqref="D32:E32">
    <cfRule type="expression" dxfId="1329" priority="87" stopIfTrue="1">
      <formula>($C32="Sø")</formula>
    </cfRule>
    <cfRule type="expression" dxfId="1328" priority="88" stopIfTrue="1">
      <formula>($C32="Lø")</formula>
    </cfRule>
  </conditionalFormatting>
  <conditionalFormatting sqref="H32:I32">
    <cfRule type="expression" dxfId="1327" priority="85" stopIfTrue="1">
      <formula>($C32="Sø")</formula>
    </cfRule>
    <cfRule type="expression" dxfId="1326" priority="86" stopIfTrue="1">
      <formula>($C32="Lø")</formula>
    </cfRule>
  </conditionalFormatting>
  <conditionalFormatting sqref="J32:K32">
    <cfRule type="expression" dxfId="1325" priority="83" stopIfTrue="1">
      <formula>($C32="Sø")</formula>
    </cfRule>
    <cfRule type="expression" dxfId="1324" priority="84" stopIfTrue="1">
      <formula>($C32="Lø")</formula>
    </cfRule>
  </conditionalFormatting>
  <conditionalFormatting sqref="D32:K32">
    <cfRule type="expression" dxfId="1323" priority="81" stopIfTrue="1">
      <formula>($C32="Sø")</formula>
    </cfRule>
    <cfRule type="expression" dxfId="1322" priority="82" stopIfTrue="1">
      <formula>($C32="Lø")</formula>
    </cfRule>
  </conditionalFormatting>
  <conditionalFormatting sqref="J6:K6">
    <cfRule type="expression" dxfId="1321" priority="79" stopIfTrue="1">
      <formula>($C6="Sø")</formula>
    </cfRule>
    <cfRule type="expression" dxfId="1320" priority="80" stopIfTrue="1">
      <formula>($C6="Lø")</formula>
    </cfRule>
  </conditionalFormatting>
  <conditionalFormatting sqref="D6:I6">
    <cfRule type="expression" dxfId="1319" priority="77" stopIfTrue="1">
      <formula>($C6="Sø")</formula>
    </cfRule>
    <cfRule type="expression" dxfId="1318" priority="78" stopIfTrue="1">
      <formula>($C6="Lø")</formula>
    </cfRule>
  </conditionalFormatting>
  <conditionalFormatting sqref="J6:K6">
    <cfRule type="expression" dxfId="1317" priority="75" stopIfTrue="1">
      <formula>($C6="Sø")</formula>
    </cfRule>
    <cfRule type="expression" dxfId="1316" priority="76" stopIfTrue="1">
      <formula>($C6="Lø")</formula>
    </cfRule>
  </conditionalFormatting>
  <conditionalFormatting sqref="D6:I6">
    <cfRule type="expression" dxfId="1315" priority="73" stopIfTrue="1">
      <formula>($C6="Sø")</formula>
    </cfRule>
    <cfRule type="expression" dxfId="1314" priority="74" stopIfTrue="1">
      <formula>($C6="Lø")</formula>
    </cfRule>
  </conditionalFormatting>
  <conditionalFormatting sqref="D6:K6">
    <cfRule type="expression" dxfId="1313" priority="71" stopIfTrue="1">
      <formula>($C6="Sø")</formula>
    </cfRule>
    <cfRule type="expression" dxfId="1312" priority="72" stopIfTrue="1">
      <formula>($C6="Lø")</formula>
    </cfRule>
  </conditionalFormatting>
  <conditionalFormatting sqref="D6:E6">
    <cfRule type="expression" dxfId="1311" priority="69" stopIfTrue="1">
      <formula>($C6="Sø")</formula>
    </cfRule>
    <cfRule type="expression" dxfId="1310" priority="70" stopIfTrue="1">
      <formula>($C6="Lø")</formula>
    </cfRule>
  </conditionalFormatting>
  <conditionalFormatting sqref="D6:K6">
    <cfRule type="expression" dxfId="1309" priority="67" stopIfTrue="1">
      <formula>($C6="Sø")</formula>
    </cfRule>
    <cfRule type="expression" dxfId="1308" priority="68" stopIfTrue="1">
      <formula>($C6="Lø")</formula>
    </cfRule>
  </conditionalFormatting>
  <conditionalFormatting sqref="D6:E6">
    <cfRule type="expression" dxfId="1307" priority="65" stopIfTrue="1">
      <formula>($C6="Sø")</formula>
    </cfRule>
    <cfRule type="expression" dxfId="1306" priority="66" stopIfTrue="1">
      <formula>($C6="Lø")</formula>
    </cfRule>
  </conditionalFormatting>
  <conditionalFormatting sqref="J7:K7">
    <cfRule type="expression" dxfId="1305" priority="63" stopIfTrue="1">
      <formula>($C7="Sø")</formula>
    </cfRule>
    <cfRule type="expression" dxfId="1304" priority="64" stopIfTrue="1">
      <formula>($C7="Lø")</formula>
    </cfRule>
  </conditionalFormatting>
  <conditionalFormatting sqref="D7:I7">
    <cfRule type="expression" dxfId="1303" priority="61" stopIfTrue="1">
      <formula>($C7="Sø")</formula>
    </cfRule>
    <cfRule type="expression" dxfId="1302" priority="62" stopIfTrue="1">
      <formula>($C7="Lø")</formula>
    </cfRule>
  </conditionalFormatting>
  <conditionalFormatting sqref="J7:K7">
    <cfRule type="expression" dxfId="1301" priority="59" stopIfTrue="1">
      <formula>($C7="Sø")</formula>
    </cfRule>
    <cfRule type="expression" dxfId="1300" priority="60" stopIfTrue="1">
      <formula>($C7="Lø")</formula>
    </cfRule>
  </conditionalFormatting>
  <conditionalFormatting sqref="D7:I7">
    <cfRule type="expression" dxfId="1299" priority="57" stopIfTrue="1">
      <formula>($C7="Sø")</formula>
    </cfRule>
    <cfRule type="expression" dxfId="1298" priority="58" stopIfTrue="1">
      <formula>($C7="Lø")</formula>
    </cfRule>
  </conditionalFormatting>
  <conditionalFormatting sqref="D7:K7">
    <cfRule type="expression" dxfId="1297" priority="55" stopIfTrue="1">
      <formula>($C7="Sø")</formula>
    </cfRule>
    <cfRule type="expression" dxfId="1296" priority="56" stopIfTrue="1">
      <formula>($C7="Lø")</formula>
    </cfRule>
  </conditionalFormatting>
  <conditionalFormatting sqref="D7:E7">
    <cfRule type="expression" dxfId="1295" priority="53" stopIfTrue="1">
      <formula>($C7="Sø")</formula>
    </cfRule>
    <cfRule type="expression" dxfId="1294" priority="54" stopIfTrue="1">
      <formula>($C7="Lø")</formula>
    </cfRule>
  </conditionalFormatting>
  <conditionalFormatting sqref="D7:K7">
    <cfRule type="expression" dxfId="1293" priority="51" stopIfTrue="1">
      <formula>($C7="Sø")</formula>
    </cfRule>
    <cfRule type="expression" dxfId="1292" priority="52" stopIfTrue="1">
      <formula>($C7="Lø")</formula>
    </cfRule>
  </conditionalFormatting>
  <conditionalFormatting sqref="D7:E7">
    <cfRule type="expression" dxfId="1291" priority="49" stopIfTrue="1">
      <formula>($C7="Sø")</formula>
    </cfRule>
    <cfRule type="expression" dxfId="1290" priority="50" stopIfTrue="1">
      <formula>($C7="Lø")</formula>
    </cfRule>
  </conditionalFormatting>
  <conditionalFormatting sqref="J8:K8">
    <cfRule type="expression" dxfId="1289" priority="47" stopIfTrue="1">
      <formula>($C8="Sø")</formula>
    </cfRule>
    <cfRule type="expression" dxfId="1288" priority="48" stopIfTrue="1">
      <formula>($C8="Lø")</formula>
    </cfRule>
  </conditionalFormatting>
  <conditionalFormatting sqref="D8:I8">
    <cfRule type="expression" dxfId="1287" priority="45" stopIfTrue="1">
      <formula>($C8="Sø")</formula>
    </cfRule>
    <cfRule type="expression" dxfId="1286" priority="46" stopIfTrue="1">
      <formula>($C8="Lø")</formula>
    </cfRule>
  </conditionalFormatting>
  <conditionalFormatting sqref="J8:K8">
    <cfRule type="expression" dxfId="1285" priority="43" stopIfTrue="1">
      <formula>($C8="Sø")</formula>
    </cfRule>
    <cfRule type="expression" dxfId="1284" priority="44" stopIfTrue="1">
      <formula>($C8="Lø")</formula>
    </cfRule>
  </conditionalFormatting>
  <conditionalFormatting sqref="D8:I8">
    <cfRule type="expression" dxfId="1283" priority="41" stopIfTrue="1">
      <formula>($C8="Sø")</formula>
    </cfRule>
    <cfRule type="expression" dxfId="1282" priority="42" stopIfTrue="1">
      <formula>($C8="Lø")</formula>
    </cfRule>
  </conditionalFormatting>
  <conditionalFormatting sqref="D8:K8">
    <cfRule type="expression" dxfId="1281" priority="39" stopIfTrue="1">
      <formula>($C8="Sø")</formula>
    </cfRule>
    <cfRule type="expression" dxfId="1280" priority="40" stopIfTrue="1">
      <formula>($C8="Lø")</formula>
    </cfRule>
  </conditionalFormatting>
  <conditionalFormatting sqref="D8:E8">
    <cfRule type="expression" dxfId="1279" priority="37" stopIfTrue="1">
      <formula>($C8="Sø")</formula>
    </cfRule>
    <cfRule type="expression" dxfId="1278" priority="38" stopIfTrue="1">
      <formula>($C8="Lø")</formula>
    </cfRule>
  </conditionalFormatting>
  <conditionalFormatting sqref="D8:K8">
    <cfRule type="expression" dxfId="1277" priority="35" stopIfTrue="1">
      <formula>($C8="Sø")</formula>
    </cfRule>
    <cfRule type="expression" dxfId="1276" priority="36" stopIfTrue="1">
      <formula>($C8="Lø")</formula>
    </cfRule>
  </conditionalFormatting>
  <conditionalFormatting sqref="D8:E8">
    <cfRule type="expression" dxfId="1275" priority="33" stopIfTrue="1">
      <formula>($C8="Sø")</formula>
    </cfRule>
    <cfRule type="expression" dxfId="1274" priority="34" stopIfTrue="1">
      <formula>($C8="Lø")</formula>
    </cfRule>
  </conditionalFormatting>
  <conditionalFormatting sqref="J9:K9">
    <cfRule type="expression" dxfId="1273" priority="31" stopIfTrue="1">
      <formula>($C9="Sø")</formula>
    </cfRule>
    <cfRule type="expression" dxfId="1272" priority="32" stopIfTrue="1">
      <formula>($C9="Lø")</formula>
    </cfRule>
  </conditionalFormatting>
  <conditionalFormatting sqref="D9:I9">
    <cfRule type="expression" dxfId="1271" priority="29" stopIfTrue="1">
      <formula>($C9="Sø")</formula>
    </cfRule>
    <cfRule type="expression" dxfId="1270" priority="30" stopIfTrue="1">
      <formula>($C9="Lø")</formula>
    </cfRule>
  </conditionalFormatting>
  <conditionalFormatting sqref="J9:K9">
    <cfRule type="expression" dxfId="1269" priority="27" stopIfTrue="1">
      <formula>($C9="Sø")</formula>
    </cfRule>
    <cfRule type="expression" dxfId="1268" priority="28" stopIfTrue="1">
      <formula>($C9="Lø")</formula>
    </cfRule>
  </conditionalFormatting>
  <conditionalFormatting sqref="D9:I9">
    <cfRule type="expression" dxfId="1267" priority="25" stopIfTrue="1">
      <formula>($C9="Sø")</formula>
    </cfRule>
    <cfRule type="expression" dxfId="1266" priority="26" stopIfTrue="1">
      <formula>($C9="Lø")</formula>
    </cfRule>
  </conditionalFormatting>
  <conditionalFormatting sqref="D9:K9">
    <cfRule type="expression" dxfId="1265" priority="23" stopIfTrue="1">
      <formula>($C9="Sø")</formula>
    </cfRule>
    <cfRule type="expression" dxfId="1264" priority="24" stopIfTrue="1">
      <formula>($C9="Lø")</formula>
    </cfRule>
  </conditionalFormatting>
  <conditionalFormatting sqref="D9:E9">
    <cfRule type="expression" dxfId="1263" priority="21" stopIfTrue="1">
      <formula>($C9="Sø")</formula>
    </cfRule>
    <cfRule type="expression" dxfId="1262" priority="22" stopIfTrue="1">
      <formula>($C9="Lø")</formula>
    </cfRule>
  </conditionalFormatting>
  <conditionalFormatting sqref="D9:K9">
    <cfRule type="expression" dxfId="1261" priority="19" stopIfTrue="1">
      <formula>($C9="Sø")</formula>
    </cfRule>
    <cfRule type="expression" dxfId="1260" priority="20" stopIfTrue="1">
      <formula>($C9="Lø")</formula>
    </cfRule>
  </conditionalFormatting>
  <conditionalFormatting sqref="D9:E9">
    <cfRule type="expression" dxfId="1259" priority="17" stopIfTrue="1">
      <formula>($C9="Sø")</formula>
    </cfRule>
    <cfRule type="expression" dxfId="1258" priority="18" stopIfTrue="1">
      <formula>($C9="Lø")</formula>
    </cfRule>
  </conditionalFormatting>
  <conditionalFormatting sqref="J12:K12">
    <cfRule type="expression" dxfId="1257" priority="15" stopIfTrue="1">
      <formula>($C12="Sø")</formula>
    </cfRule>
    <cfRule type="expression" dxfId="1256" priority="16" stopIfTrue="1">
      <formula>($C12="Lø")</formula>
    </cfRule>
  </conditionalFormatting>
  <conditionalFormatting sqref="D12:I12">
    <cfRule type="expression" dxfId="1255" priority="13" stopIfTrue="1">
      <formula>($C12="Sø")</formula>
    </cfRule>
    <cfRule type="expression" dxfId="1254" priority="14" stopIfTrue="1">
      <formula>($C12="Lø")</formula>
    </cfRule>
  </conditionalFormatting>
  <conditionalFormatting sqref="J12:K12">
    <cfRule type="expression" dxfId="1253" priority="11" stopIfTrue="1">
      <formula>($C12="Sø")</formula>
    </cfRule>
    <cfRule type="expression" dxfId="1252" priority="12" stopIfTrue="1">
      <formula>($C12="Lø")</formula>
    </cfRule>
  </conditionalFormatting>
  <conditionalFormatting sqref="D12:I12">
    <cfRule type="expression" dxfId="1251" priority="9" stopIfTrue="1">
      <formula>($C12="Sø")</formula>
    </cfRule>
    <cfRule type="expression" dxfId="1250" priority="10" stopIfTrue="1">
      <formula>($C12="Lø")</formula>
    </cfRule>
  </conditionalFormatting>
  <conditionalFormatting sqref="D12:K12">
    <cfRule type="expression" dxfId="1249" priority="7" stopIfTrue="1">
      <formula>($C12="Sø")</formula>
    </cfRule>
    <cfRule type="expression" dxfId="1248" priority="8" stopIfTrue="1">
      <formula>($C12="Lø")</formula>
    </cfRule>
  </conditionalFormatting>
  <conditionalFormatting sqref="D12:E12">
    <cfRule type="expression" dxfId="1247" priority="5" stopIfTrue="1">
      <formula>($C12="Sø")</formula>
    </cfRule>
    <cfRule type="expression" dxfId="1246" priority="6" stopIfTrue="1">
      <formula>($C12="Lø")</formula>
    </cfRule>
  </conditionalFormatting>
  <conditionalFormatting sqref="D12:K12">
    <cfRule type="expression" dxfId="1245" priority="3" stopIfTrue="1">
      <formula>($C12="Sø")</formula>
    </cfRule>
    <cfRule type="expression" dxfId="1244" priority="4" stopIfTrue="1">
      <formula>($C12="Lø")</formula>
    </cfRule>
  </conditionalFormatting>
  <conditionalFormatting sqref="D12:E12">
    <cfRule type="expression" dxfId="1243" priority="1" stopIfTrue="1">
      <formula>($C12="Sø")</formula>
    </cfRule>
    <cfRule type="expression" dxfId="1242" priority="2" stopIfTrue="1">
      <formula>($C12="Lø")</formula>
    </cfRule>
  </conditionalFormatting>
  <dataValidations count="8">
    <dataValidation type="list" showInputMessage="1" showErrorMessage="1" sqref="M4:M34">
      <formula1>"¨,Ma,Ti,On,To,Fr"</formula1>
    </dataValidation>
    <dataValidation allowBlank="1" showInputMessage="1" showErrorMessage="1" promptTitle="Sluttid" prompt="Sluttid angives som et klokkeslet på formen tt:mm." sqref="V2:V3 E2:T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Mødetid" prompt="Mødetid angives som et klokkeslet på formen tt:mm." sqref="D2:D3"/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4" sqref="D4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Nov</v>
      </c>
      <c r="B1" s="69">
        <f>YEAR($B$4)</f>
        <v>2012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DATE(Baggrundsoplysninger!B2,11,1)</f>
        <v>39752</v>
      </c>
      <c r="C4" s="6" t="str">
        <f>LOOKUP(WEEKDAY(B4,2),{1,2,3,4,5,6,7},{"Ma","Ti","On","To","Fr","Lø","Sø"})</f>
        <v>To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 t="shared" ref="O4:O17" si="0">IF(AND(D4,E4&lt;&gt;""),(E4-D4),"")</f>
        <v/>
      </c>
      <c r="P4" s="8" t="str">
        <f t="shared" ref="P4:P17" si="1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17" si="2">IF(SUM(O4:R4)&gt;0,(SUM(N4:R4)),"")</f>
        <v/>
      </c>
      <c r="T4" s="9" t="str">
        <f t="shared" ref="T4:T17" si="3"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17" si="4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0.33333333333333331</v>
      </c>
      <c r="W4" s="10" t="str">
        <f t="shared" ref="W4:W17" si="5">IF(U4="","",(-V4+U4+0.0000001))</f>
        <v/>
      </c>
      <c r="X4" s="83">
        <f>IF(W4="",Okt!X35, Okt!X35+W4)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39753</v>
      </c>
      <c r="C5" s="6" t="str">
        <f>LOOKUP(WEEKDAY(B5,2),{1,2,3,4,5,6,7},{"Ma","Ti","On","To","Fr","Lø","Sø"})</f>
        <v>Fr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si="0"/>
        <v/>
      </c>
      <c r="P5" s="8" t="str">
        <f t="shared" si="1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2"/>
        <v/>
      </c>
      <c r="T5" s="9" t="str">
        <f t="shared" si="3"/>
        <v/>
      </c>
      <c r="U5" s="8" t="str">
        <f t="shared" si="4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0.25</v>
      </c>
      <c r="W5" s="10" t="str">
        <f t="shared" si="5"/>
        <v/>
      </c>
      <c r="X5" s="83">
        <f t="shared" ref="X5:X34" si="6">IF(W5="",X4,IF(W5&lt;&gt;"",X4+W5))</f>
        <v>0</v>
      </c>
      <c r="Y5" s="103"/>
    </row>
    <row r="6" spans="1:25">
      <c r="A6" s="100" t="str">
        <f>IF(C6="Ma",WEEKNUM(B6,2)-Baggrundsoplysninger!$I$2,"")</f>
        <v/>
      </c>
      <c r="B6" s="70">
        <f t="shared" ref="B6:B11" si="7">B5+1</f>
        <v>39754</v>
      </c>
      <c r="C6" s="6" t="str">
        <f>LOOKUP(WEEKDAY(B6,2),{1,2,3,4,5,6,7},{"Ma","Ti","On","To","Fr","Lø","Sø"})</f>
        <v>Lø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0"/>
        <v/>
      </c>
      <c r="P6" s="8" t="str">
        <f t="shared" si="1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2"/>
        <v/>
      </c>
      <c r="T6" s="9" t="str">
        <f t="shared" si="3"/>
        <v/>
      </c>
      <c r="U6" s="8" t="str">
        <f t="shared" si="4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</v>
      </c>
      <c r="W6" s="10" t="str">
        <f t="shared" si="5"/>
        <v/>
      </c>
      <c r="X6" s="83">
        <f t="shared" si="6"/>
        <v>0</v>
      </c>
      <c r="Y6" s="103"/>
    </row>
    <row r="7" spans="1:25">
      <c r="A7" s="100" t="str">
        <f>IF(C7="Ma",WEEKNUM(B7,2)-Baggrundsoplysninger!$I$2,"")</f>
        <v/>
      </c>
      <c r="B7" s="70">
        <f t="shared" si="7"/>
        <v>39755</v>
      </c>
      <c r="C7" s="6" t="str">
        <f>LOOKUP(WEEKDAY(B7,2),{1,2,3,4,5,6,7},{"Ma","Ti","On","To","Fr","Lø","Sø"})</f>
        <v>Sø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0"/>
        <v/>
      </c>
      <c r="P7" s="8" t="str">
        <f t="shared" si="1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 t="shared" si="2"/>
        <v/>
      </c>
      <c r="T7" s="9" t="str">
        <f t="shared" si="3"/>
        <v/>
      </c>
      <c r="U7" s="8" t="str">
        <f t="shared" si="4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</v>
      </c>
      <c r="W7" s="10" t="str">
        <f t="shared" si="5"/>
        <v/>
      </c>
      <c r="X7" s="83">
        <f t="shared" si="6"/>
        <v>0</v>
      </c>
      <c r="Y7" s="103"/>
    </row>
    <row r="8" spans="1:25">
      <c r="A8" s="100">
        <f>IF(C8="Ma",WEEKNUM(B8,2)-Baggrundsoplysninger!$I$2,"")</f>
        <v>45</v>
      </c>
      <c r="B8" s="70">
        <f t="shared" si="7"/>
        <v>39756</v>
      </c>
      <c r="C8" s="6" t="str">
        <f>LOOKUP(WEEKDAY(B8,2),{1,2,3,4,5,6,7},{"Ma","Ti","On","To","Fr","Lø","Sø"})</f>
        <v>Ma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 t="shared" si="0"/>
        <v/>
      </c>
      <c r="P8" s="8" t="str">
        <f t="shared" si="1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2"/>
        <v/>
      </c>
      <c r="T8" s="9" t="str">
        <f t="shared" si="3"/>
        <v/>
      </c>
      <c r="U8" s="8" t="str">
        <f t="shared" si="4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0.29166666666666669</v>
      </c>
      <c r="W8" s="10" t="str">
        <f t="shared" si="5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39757</v>
      </c>
      <c r="C9" s="6" t="str">
        <f>LOOKUP(WEEKDAY(B9,2),{1,2,3,4,5,6,7},{"Ma","Ti","On","To","Fr","Lø","Sø"})</f>
        <v>Ti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0"/>
        <v/>
      </c>
      <c r="P9" s="8" t="str">
        <f t="shared" si="1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2"/>
        <v/>
      </c>
      <c r="T9" s="9" t="str">
        <f t="shared" si="3"/>
        <v/>
      </c>
      <c r="U9" s="8" t="str">
        <f t="shared" si="4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0.33333333333333331</v>
      </c>
      <c r="W9" s="10" t="str">
        <f t="shared" si="5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39758</v>
      </c>
      <c r="C10" s="6" t="str">
        <f>LOOKUP(WEEKDAY(B10,2),{1,2,3,4,5,6,7},{"Ma","Ti","On","To","Fr","Lø","Sø"})</f>
        <v>On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0"/>
        <v/>
      </c>
      <c r="P10" s="8" t="str">
        <f t="shared" si="1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2"/>
        <v/>
      </c>
      <c r="T10" s="9" t="str">
        <f t="shared" si="3"/>
        <v/>
      </c>
      <c r="U10" s="8" t="str">
        <f t="shared" si="4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0.33333333333333331</v>
      </c>
      <c r="W10" s="10" t="str">
        <f t="shared" si="5"/>
        <v/>
      </c>
      <c r="X10" s="83">
        <f t="shared" si="6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7"/>
        <v>39759</v>
      </c>
      <c r="C11" s="6" t="str">
        <f>LOOKUP(WEEKDAY(B11,2),{1,2,3,4,5,6,7},{"Ma","Ti","On","To","Fr","Lø","Sø"})</f>
        <v>To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si="0"/>
        <v/>
      </c>
      <c r="P11" s="8" t="str">
        <f t="shared" si="1"/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si="2"/>
        <v/>
      </c>
      <c r="T11" s="9" t="str">
        <f t="shared" si="3"/>
        <v/>
      </c>
      <c r="U11" s="8" t="str">
        <f t="shared" si="4"/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0.33333333333333331</v>
      </c>
      <c r="W11" s="10" t="str">
        <f t="shared" si="5"/>
        <v/>
      </c>
      <c r="X11" s="83">
        <f t="shared" si="6"/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39760</v>
      </c>
      <c r="C12" s="6" t="str">
        <f>LOOKUP(WEEKDAY(B12,2),{1,2,3,4,5,6,7},{"Ma","Ti","On","To","Fr","Lø","Sø"})</f>
        <v>Fr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0"/>
        <v/>
      </c>
      <c r="P12" s="8" t="str">
        <f t="shared" si="1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2"/>
        <v/>
      </c>
      <c r="T12" s="9" t="str">
        <f t="shared" si="3"/>
        <v/>
      </c>
      <c r="U12" s="8" t="str">
        <f t="shared" si="4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0.25</v>
      </c>
      <c r="W12" s="10" t="str">
        <f t="shared" si="5"/>
        <v/>
      </c>
      <c r="X12" s="83">
        <f t="shared" si="6"/>
        <v>0</v>
      </c>
      <c r="Y12" s="103"/>
    </row>
    <row r="13" spans="1:25">
      <c r="A13" s="100" t="str">
        <f>IF(C13="Ma",WEEKNUM(B13,2)-Baggrundsoplysninger!$I$2,"")</f>
        <v/>
      </c>
      <c r="B13" s="70">
        <f t="shared" ref="B13:B34" si="8">B12+1</f>
        <v>39761</v>
      </c>
      <c r="C13" s="6" t="str">
        <f>LOOKUP(WEEKDAY(B13,2),{1,2,3,4,5,6,7},{"Ma","Ti","On","To","Fr","Lø","Sø"})</f>
        <v>Lø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0"/>
        <v/>
      </c>
      <c r="P13" s="8" t="str">
        <f t="shared" si="1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2"/>
        <v/>
      </c>
      <c r="T13" s="9" t="str">
        <f t="shared" si="3"/>
        <v/>
      </c>
      <c r="U13" s="8" t="str">
        <f t="shared" si="4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</v>
      </c>
      <c r="W13" s="10" t="str">
        <f t="shared" si="5"/>
        <v/>
      </c>
      <c r="X13" s="83">
        <f t="shared" si="6"/>
        <v>0</v>
      </c>
      <c r="Y13" s="103"/>
    </row>
    <row r="14" spans="1:25">
      <c r="A14" s="100" t="str">
        <f>IF(C14="Ma",WEEKNUM(B14,2)-Baggrundsoplysninger!$I$2,"")</f>
        <v/>
      </c>
      <c r="B14" s="70">
        <f t="shared" si="8"/>
        <v>39762</v>
      </c>
      <c r="C14" s="6" t="str">
        <f>LOOKUP(WEEKDAY(B14,2),{1,2,3,4,5,6,7},{"Ma","Ti","On","To","Fr","Lø","Sø"})</f>
        <v>Sø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0"/>
        <v/>
      </c>
      <c r="P14" s="8" t="str">
        <f t="shared" si="1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2"/>
        <v/>
      </c>
      <c r="T14" s="9" t="str">
        <f t="shared" si="3"/>
        <v/>
      </c>
      <c r="U14" s="8" t="str">
        <f t="shared" si="4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</v>
      </c>
      <c r="W14" s="10" t="str">
        <f t="shared" si="5"/>
        <v/>
      </c>
      <c r="X14" s="83">
        <f t="shared" si="6"/>
        <v>0</v>
      </c>
      <c r="Y14" s="103"/>
    </row>
    <row r="15" spans="1:25">
      <c r="A15" s="100">
        <f>IF(C15="Ma",WEEKNUM(B15,2)-Baggrundsoplysninger!$I$2,"")</f>
        <v>46</v>
      </c>
      <c r="B15" s="70">
        <f t="shared" si="8"/>
        <v>39763</v>
      </c>
      <c r="C15" s="6" t="str">
        <f>LOOKUP(WEEKDAY(B15,2),{1,2,3,4,5,6,7},{"Ma","Ti","On","To","Fr","Lø","Sø"})</f>
        <v>Ma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0"/>
        <v/>
      </c>
      <c r="P15" s="8" t="str">
        <f t="shared" si="1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2"/>
        <v/>
      </c>
      <c r="T15" s="9" t="str">
        <f t="shared" si="3"/>
        <v/>
      </c>
      <c r="U15" s="8" t="str">
        <f t="shared" si="4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0.29166666666666669</v>
      </c>
      <c r="W15" s="10" t="str">
        <f t="shared" si="5"/>
        <v/>
      </c>
      <c r="X15" s="83">
        <f t="shared" si="6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8"/>
        <v>39764</v>
      </c>
      <c r="C16" s="6" t="str">
        <f>LOOKUP(WEEKDAY(B16,2),{1,2,3,4,5,6,7},{"Ma","Ti","On","To","Fr","Lø","Sø"})</f>
        <v>Ti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0"/>
        <v/>
      </c>
      <c r="P16" s="8" t="str">
        <f t="shared" si="1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2"/>
        <v/>
      </c>
      <c r="T16" s="9" t="str">
        <f t="shared" si="3"/>
        <v/>
      </c>
      <c r="U16" s="8" t="str">
        <f t="shared" si="4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0.33333333333333331</v>
      </c>
      <c r="W16" s="10" t="str">
        <f t="shared" si="5"/>
        <v/>
      </c>
      <c r="X16" s="83">
        <f t="shared" si="6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8"/>
        <v>39765</v>
      </c>
      <c r="C17" s="6" t="str">
        <f>LOOKUP(WEEKDAY(B17,2),{1,2,3,4,5,6,7},{"Ma","Ti","On","To","Fr","Lø","Sø"})</f>
        <v>On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0"/>
        <v/>
      </c>
      <c r="P17" s="8" t="str">
        <f t="shared" si="1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2"/>
        <v/>
      </c>
      <c r="T17" s="9" t="str">
        <f t="shared" si="3"/>
        <v/>
      </c>
      <c r="U17" s="8" t="str">
        <f t="shared" si="4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0.33333333333333331</v>
      </c>
      <c r="W17" s="10" t="str">
        <f t="shared" si="5"/>
        <v/>
      </c>
      <c r="X17" s="83">
        <f t="shared" si="6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8"/>
        <v>39766</v>
      </c>
      <c r="C18" s="6" t="str">
        <f>LOOKUP(WEEKDAY(B18,2),{1,2,3,4,5,6,7},{"Ma","Ti","On","To","Fr","Lø","Sø"})</f>
        <v>To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ref="O18:O34" si="9">IF(AND(D18,E18&lt;&gt;""),(E18-D18),"")</f>
        <v/>
      </c>
      <c r="P18" s="8" t="str">
        <f t="shared" ref="P18:P34" si="10">IF(AND(F18,G18&lt;&gt;""),(G18-F18),"")</f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ref="S18:S34" si="11">IF(SUM(O18:R18)&gt;0,(SUM(N18:R18)),"")</f>
        <v/>
      </c>
      <c r="T18" s="9" t="str">
        <f t="shared" ref="T18:T35" si="12">IF(L18="","",IF(L18="Flexdag",0,IF(OR((L18="omsorgsdag-seniordag"),(L18="kursus"),(L18="ferie"),(L18="sygdom"),(L18="Barns 1. sygedag"),(L18="Barns 2. sygedag"),(L18="særlig feriedag"),(L18="helligdag")),V18)))</f>
        <v/>
      </c>
      <c r="U18" s="8" t="str">
        <f t="shared" ref="U18:U34" si="13">IF(OR(S18,T18&lt;&gt;""),SUM(T18,S18),"")</f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0.33333333333333331</v>
      </c>
      <c r="W18" s="10" t="str">
        <f t="shared" ref="W18:W34" si="14">IF(U18="","",(-V18+U18+0.0000001))</f>
        <v/>
      </c>
      <c r="X18" s="83">
        <f t="shared" si="6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8"/>
        <v>39767</v>
      </c>
      <c r="C19" s="6" t="str">
        <f>LOOKUP(WEEKDAY(B19,2),{1,2,3,4,5,6,7},{"Ma","Ti","On","To","Fr","Lø","Sø"})</f>
        <v>Fr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9"/>
        <v/>
      </c>
      <c r="P19" s="8" t="str">
        <f t="shared" si="10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1"/>
        <v/>
      </c>
      <c r="T19" s="9" t="str">
        <f t="shared" si="12"/>
        <v/>
      </c>
      <c r="U19" s="8" t="str">
        <f t="shared" si="13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0.25</v>
      </c>
      <c r="W19" s="10" t="str">
        <f t="shared" si="14"/>
        <v/>
      </c>
      <c r="X19" s="83">
        <f t="shared" si="6"/>
        <v>0</v>
      </c>
      <c r="Y19" s="103"/>
    </row>
    <row r="20" spans="1:25">
      <c r="A20" s="100" t="str">
        <f>IF(C20="Ma",WEEKNUM(B20,2)-Baggrundsoplysninger!$I$2,"")</f>
        <v/>
      </c>
      <c r="B20" s="70">
        <f t="shared" si="8"/>
        <v>39768</v>
      </c>
      <c r="C20" s="6" t="str">
        <f>LOOKUP(WEEKDAY(B20,2),{1,2,3,4,5,6,7},{"Ma","Ti","On","To","Fr","Lø","Sø"})</f>
        <v>Lø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9"/>
        <v/>
      </c>
      <c r="P20" s="8" t="str">
        <f t="shared" si="10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1"/>
        <v/>
      </c>
      <c r="T20" s="9" t="str">
        <f t="shared" si="12"/>
        <v/>
      </c>
      <c r="U20" s="8" t="str">
        <f t="shared" si="13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</v>
      </c>
      <c r="W20" s="10" t="str">
        <f t="shared" si="14"/>
        <v/>
      </c>
      <c r="X20" s="83">
        <f t="shared" si="6"/>
        <v>0</v>
      </c>
      <c r="Y20" s="103"/>
    </row>
    <row r="21" spans="1:25">
      <c r="A21" s="100" t="str">
        <f>IF(C21="Ma",WEEKNUM(B21,2)-Baggrundsoplysninger!$I$2,"")</f>
        <v/>
      </c>
      <c r="B21" s="70">
        <f t="shared" si="8"/>
        <v>39769</v>
      </c>
      <c r="C21" s="6" t="str">
        <f>LOOKUP(WEEKDAY(B21,2),{1,2,3,4,5,6,7},{"Ma","Ti","On","To","Fr","Lø","Sø"})</f>
        <v>Sø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9"/>
        <v/>
      </c>
      <c r="P21" s="8" t="str">
        <f t="shared" si="10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1"/>
        <v/>
      </c>
      <c r="T21" s="9" t="str">
        <f t="shared" si="12"/>
        <v/>
      </c>
      <c r="U21" s="8" t="str">
        <f t="shared" si="13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</v>
      </c>
      <c r="W21" s="10" t="str">
        <f t="shared" si="14"/>
        <v/>
      </c>
      <c r="X21" s="83">
        <f t="shared" si="6"/>
        <v>0</v>
      </c>
      <c r="Y21" s="103"/>
    </row>
    <row r="22" spans="1:25">
      <c r="A22" s="100">
        <f>IF(C22="Ma",WEEKNUM(B22,2)-Baggrundsoplysninger!$I$2,"")</f>
        <v>47</v>
      </c>
      <c r="B22" s="70">
        <f t="shared" si="8"/>
        <v>39770</v>
      </c>
      <c r="C22" s="6" t="str">
        <f>LOOKUP(WEEKDAY(B22,2),{1,2,3,4,5,6,7},{"Ma","Ti","On","To","Fr","Lø","Sø"})</f>
        <v>Ma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9"/>
        <v/>
      </c>
      <c r="P22" s="8" t="str">
        <f t="shared" si="10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1"/>
        <v/>
      </c>
      <c r="T22" s="9" t="str">
        <f t="shared" si="12"/>
        <v/>
      </c>
      <c r="U22" s="8" t="str">
        <f t="shared" si="13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0.29166666666666669</v>
      </c>
      <c r="W22" s="10" t="str">
        <f t="shared" si="14"/>
        <v/>
      </c>
      <c r="X22" s="83">
        <f t="shared" si="6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8"/>
        <v>39771</v>
      </c>
      <c r="C23" s="6" t="str">
        <f>LOOKUP(WEEKDAY(B23,2),{1,2,3,4,5,6,7},{"Ma","Ti","On","To","Fr","Lø","Sø"})</f>
        <v>Ti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9"/>
        <v/>
      </c>
      <c r="P23" s="8" t="str">
        <f t="shared" si="10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1"/>
        <v/>
      </c>
      <c r="T23" s="9" t="str">
        <f t="shared" si="12"/>
        <v/>
      </c>
      <c r="U23" s="8" t="str">
        <f t="shared" si="13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0.33333333333333331</v>
      </c>
      <c r="W23" s="10" t="str">
        <f t="shared" si="14"/>
        <v/>
      </c>
      <c r="X23" s="83">
        <f t="shared" si="6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8"/>
        <v>39772</v>
      </c>
      <c r="C24" s="6" t="str">
        <f>LOOKUP(WEEKDAY(B24,2),{1,2,3,4,5,6,7},{"Ma","Ti","On","To","Fr","Lø","Sø"})</f>
        <v>On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9"/>
        <v/>
      </c>
      <c r="P24" s="8" t="str">
        <f t="shared" si="10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1"/>
        <v/>
      </c>
      <c r="T24" s="9" t="str">
        <f t="shared" si="12"/>
        <v/>
      </c>
      <c r="U24" s="8" t="str">
        <f t="shared" si="13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0.33333333333333331</v>
      </c>
      <c r="W24" s="10" t="str">
        <f t="shared" si="14"/>
        <v/>
      </c>
      <c r="X24" s="83">
        <f t="shared" si="6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8"/>
        <v>39773</v>
      </c>
      <c r="C25" s="6" t="str">
        <f>LOOKUP(WEEKDAY(B25,2),{1,2,3,4,5,6,7},{"Ma","Ti","On","To","Fr","Lø","Sø"})</f>
        <v>To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9"/>
        <v/>
      </c>
      <c r="P25" s="8" t="str">
        <f t="shared" si="10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1"/>
        <v/>
      </c>
      <c r="T25" s="9" t="str">
        <f t="shared" si="12"/>
        <v/>
      </c>
      <c r="U25" s="8" t="str">
        <f t="shared" si="13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0.33333333333333331</v>
      </c>
      <c r="W25" s="10" t="str">
        <f t="shared" si="14"/>
        <v/>
      </c>
      <c r="X25" s="83">
        <f t="shared" si="6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8"/>
        <v>39774</v>
      </c>
      <c r="C26" s="6" t="str">
        <f>LOOKUP(WEEKDAY(B26,2),{1,2,3,4,5,6,7},{"Ma","Ti","On","To","Fr","Lø","Sø"})</f>
        <v>Fr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9"/>
        <v/>
      </c>
      <c r="P26" s="8" t="str">
        <f t="shared" si="10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1"/>
        <v/>
      </c>
      <c r="T26" s="9" t="str">
        <f t="shared" si="12"/>
        <v/>
      </c>
      <c r="U26" s="8" t="str">
        <f t="shared" si="13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0.25</v>
      </c>
      <c r="W26" s="10" t="str">
        <f t="shared" si="14"/>
        <v/>
      </c>
      <c r="X26" s="83">
        <f t="shared" si="6"/>
        <v>0</v>
      </c>
      <c r="Y26" s="103"/>
    </row>
    <row r="27" spans="1:25">
      <c r="A27" s="100" t="str">
        <f>IF(C27="Ma",WEEKNUM(B27,2)-Baggrundsoplysninger!$I$2,"")</f>
        <v/>
      </c>
      <c r="B27" s="70">
        <f t="shared" si="8"/>
        <v>39775</v>
      </c>
      <c r="C27" s="6" t="str">
        <f>LOOKUP(WEEKDAY(B27,2),{1,2,3,4,5,6,7},{"Ma","Ti","On","To","Fr","Lø","Sø"})</f>
        <v>Lø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9"/>
        <v/>
      </c>
      <c r="P27" s="8" t="str">
        <f t="shared" si="10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1"/>
        <v/>
      </c>
      <c r="T27" s="9" t="str">
        <f t="shared" si="12"/>
        <v/>
      </c>
      <c r="U27" s="8" t="str">
        <f t="shared" si="13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</v>
      </c>
      <c r="W27" s="10" t="str">
        <f t="shared" si="14"/>
        <v/>
      </c>
      <c r="X27" s="83">
        <f t="shared" si="6"/>
        <v>0</v>
      </c>
      <c r="Y27" s="103"/>
    </row>
    <row r="28" spans="1:25">
      <c r="A28" s="100" t="str">
        <f>IF(C28="Ma",WEEKNUM(B28,2)-Baggrundsoplysninger!$I$2,"")</f>
        <v/>
      </c>
      <c r="B28" s="70">
        <f t="shared" si="8"/>
        <v>39776</v>
      </c>
      <c r="C28" s="6" t="str">
        <f>LOOKUP(WEEKDAY(B28,2),{1,2,3,4,5,6,7},{"Ma","Ti","On","To","Fr","Lø","Sø"})</f>
        <v>Sø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9"/>
        <v/>
      </c>
      <c r="P28" s="8" t="str">
        <f t="shared" si="10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1"/>
        <v/>
      </c>
      <c r="T28" s="9" t="str">
        <f t="shared" si="12"/>
        <v/>
      </c>
      <c r="U28" s="8" t="str">
        <f t="shared" si="13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</v>
      </c>
      <c r="W28" s="10" t="str">
        <f t="shared" si="14"/>
        <v/>
      </c>
      <c r="X28" s="83">
        <f t="shared" si="6"/>
        <v>0</v>
      </c>
      <c r="Y28" s="103"/>
    </row>
    <row r="29" spans="1:25">
      <c r="A29" s="100">
        <f>IF(C29="Ma",WEEKNUM(B29,2)-Baggrundsoplysninger!$I$2,"")</f>
        <v>48</v>
      </c>
      <c r="B29" s="70">
        <f t="shared" si="8"/>
        <v>39777</v>
      </c>
      <c r="C29" s="6" t="str">
        <f>LOOKUP(WEEKDAY(B29,2),{1,2,3,4,5,6,7},{"Ma","Ti","On","To","Fr","Lø","Sø"})</f>
        <v>Ma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9"/>
        <v/>
      </c>
      <c r="P29" s="8" t="str">
        <f t="shared" si="10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1"/>
        <v/>
      </c>
      <c r="T29" s="9" t="str">
        <f t="shared" si="12"/>
        <v/>
      </c>
      <c r="U29" s="8" t="str">
        <f t="shared" si="13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0.29166666666666669</v>
      </c>
      <c r="W29" s="10" t="str">
        <f t="shared" si="14"/>
        <v/>
      </c>
      <c r="X29" s="83">
        <f t="shared" si="6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8"/>
        <v>39778</v>
      </c>
      <c r="C30" s="6" t="str">
        <f>LOOKUP(WEEKDAY(B30,2),{1,2,3,4,5,6,7},{"Ma","Ti","On","To","Fr","Lø","Sø"})</f>
        <v>Ti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9"/>
        <v/>
      </c>
      <c r="P30" s="8" t="str">
        <f t="shared" si="10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1"/>
        <v/>
      </c>
      <c r="T30" s="9" t="str">
        <f t="shared" si="12"/>
        <v/>
      </c>
      <c r="U30" s="8" t="str">
        <f t="shared" si="13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0.33333333333333331</v>
      </c>
      <c r="W30" s="10" t="str">
        <f t="shared" si="14"/>
        <v/>
      </c>
      <c r="X30" s="83">
        <f t="shared" si="6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8"/>
        <v>39779</v>
      </c>
      <c r="C31" s="6" t="str">
        <f>LOOKUP(WEEKDAY(B31,2),{1,2,3,4,5,6,7},{"Ma","Ti","On","To","Fr","Lø","Sø"})</f>
        <v>On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9"/>
        <v/>
      </c>
      <c r="P31" s="8" t="str">
        <f t="shared" si="10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1"/>
        <v/>
      </c>
      <c r="T31" s="9" t="str">
        <f t="shared" si="12"/>
        <v/>
      </c>
      <c r="U31" s="8" t="str">
        <f t="shared" si="13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0.33333333333333331</v>
      </c>
      <c r="W31" s="10" t="str">
        <f t="shared" si="14"/>
        <v/>
      </c>
      <c r="X31" s="83">
        <f t="shared" si="6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8"/>
        <v>39780</v>
      </c>
      <c r="C32" s="6" t="str">
        <f>LOOKUP(WEEKDAY(B32,2),{1,2,3,4,5,6,7},{"Ma","Ti","On","To","Fr","Lø","Sø"})</f>
        <v>To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9"/>
        <v/>
      </c>
      <c r="P32" s="8" t="str">
        <f t="shared" si="10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1"/>
        <v/>
      </c>
      <c r="T32" s="9" t="str">
        <f t="shared" si="12"/>
        <v/>
      </c>
      <c r="U32" s="8" t="str">
        <f t="shared" si="13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0.33333333333333331</v>
      </c>
      <c r="W32" s="10" t="str">
        <f t="shared" si="14"/>
        <v/>
      </c>
      <c r="X32" s="83">
        <f t="shared" si="6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8"/>
        <v>39781</v>
      </c>
      <c r="C33" s="6" t="str">
        <f>LOOKUP(WEEKDAY(B33,2),{1,2,3,4,5,6,7},{"Ma","Ti","On","To","Fr","Lø","Sø"})</f>
        <v>Fr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9"/>
        <v/>
      </c>
      <c r="P33" s="8" t="str">
        <f t="shared" si="10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1"/>
        <v/>
      </c>
      <c r="T33" s="9" t="str">
        <f t="shared" si="12"/>
        <v/>
      </c>
      <c r="U33" s="8" t="str">
        <f t="shared" si="13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0.25</v>
      </c>
      <c r="W33" s="10" t="str">
        <f t="shared" si="14"/>
        <v/>
      </c>
      <c r="X33" s="83">
        <f t="shared" si="6"/>
        <v>0</v>
      </c>
      <c r="Y33" s="103"/>
    </row>
    <row r="34" spans="1:25" hidden="1">
      <c r="A34" s="100" t="str">
        <f>IF(C34="Ma",WEEKNUM(B34,2)-Baggrundsoplysninger!$I$2,"")</f>
        <v/>
      </c>
      <c r="B34" s="70">
        <f t="shared" si="8"/>
        <v>39782</v>
      </c>
      <c r="C34" s="6" t="str">
        <f>LOOKUP(WEEKDAY(B34,2),{1,2,3,4,5,6,7},{"Ma","Ti","On","To","Fr","Lø","Sø"})</f>
        <v>Lø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9"/>
        <v/>
      </c>
      <c r="P34" s="8" t="str">
        <f t="shared" si="10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1"/>
        <v/>
      </c>
      <c r="T34" s="9" t="str">
        <f t="shared" si="12"/>
        <v/>
      </c>
      <c r="U34" s="8" t="str">
        <f t="shared" si="13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</v>
      </c>
      <c r="W34" s="10" t="str">
        <f t="shared" si="14"/>
        <v/>
      </c>
      <c r="X34" s="83">
        <f t="shared" si="6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42" t="str">
        <f t="shared" si="12"/>
        <v/>
      </c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Nov</v>
      </c>
      <c r="B40" s="69">
        <f>YEAR($B$4)</f>
        <v>2012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Okt!X46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Okt!X50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Okt!X54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COUNTIF(L3:L34,"Sygdom")+Okt!C57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sygedag")+Okt!C60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sygedag")+Okt!C63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Nov</v>
      </c>
      <c r="B65" s="69">
        <f>YEAR($B$4)</f>
        <v>2012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1241" priority="206" stopIfTrue="1" operator="greaterThanOrEqual">
      <formula>0</formula>
    </cfRule>
    <cfRule type="cellIs" dxfId="1240" priority="207" stopIfTrue="1" operator="lessThan">
      <formula>0</formula>
    </cfRule>
  </conditionalFormatting>
  <conditionalFormatting sqref="W4:W34">
    <cfRule type="cellIs" dxfId="1239" priority="204" stopIfTrue="1" operator="greaterThanOrEqual">
      <formula>0</formula>
    </cfRule>
    <cfRule type="cellIs" dxfId="1238" priority="205" stopIfTrue="1" operator="lessThan">
      <formula>0</formula>
    </cfRule>
  </conditionalFormatting>
  <conditionalFormatting sqref="X35:X36">
    <cfRule type="cellIs" dxfId="1237" priority="202" stopIfTrue="1" operator="greaterThanOrEqual">
      <formula>0</formula>
    </cfRule>
    <cfRule type="cellIs" dxfId="1236" priority="203" stopIfTrue="1" operator="lessThan">
      <formula>0</formula>
    </cfRule>
  </conditionalFormatting>
  <conditionalFormatting sqref="D12:I34 A4:C34 D4:I9 T5:T35 J4:X34">
    <cfRule type="expression" dxfId="1235" priority="200" stopIfTrue="1">
      <formula>($C4="Sø")</formula>
    </cfRule>
    <cfRule type="expression" dxfId="1234" priority="201" stopIfTrue="1">
      <formula>($C4="Lø")</formula>
    </cfRule>
  </conditionalFormatting>
  <conditionalFormatting sqref="A4:C34">
    <cfRule type="expression" dxfId="1233" priority="198" stopIfTrue="1">
      <formula>($C4="Sø")</formula>
    </cfRule>
    <cfRule type="expression" dxfId="1232" priority="199" stopIfTrue="1">
      <formula>($C4="Lø")</formula>
    </cfRule>
  </conditionalFormatting>
  <conditionalFormatting sqref="A4:C34">
    <cfRule type="expression" dxfId="1231" priority="196" stopIfTrue="1">
      <formula>($B4="Sø")</formula>
    </cfRule>
    <cfRule type="expression" dxfId="1230" priority="197" stopIfTrue="1">
      <formula>($B4="Lø")</formula>
    </cfRule>
  </conditionalFormatting>
  <conditionalFormatting sqref="D7:I11">
    <cfRule type="expression" dxfId="1229" priority="194" stopIfTrue="1">
      <formula>($C7="Sø")</formula>
    </cfRule>
    <cfRule type="expression" dxfId="1228" priority="195" stopIfTrue="1">
      <formula>($C7="Lø")</formula>
    </cfRule>
  </conditionalFormatting>
  <conditionalFormatting sqref="J7:K7">
    <cfRule type="expression" dxfId="1227" priority="192" stopIfTrue="1">
      <formula>($C7="Sø")</formula>
    </cfRule>
    <cfRule type="expression" dxfId="1226" priority="193" stopIfTrue="1">
      <formula>($C7="Lø")</formula>
    </cfRule>
  </conditionalFormatting>
  <conditionalFormatting sqref="D6:E6">
    <cfRule type="expression" dxfId="1225" priority="190" stopIfTrue="1">
      <formula>($C6="Sø")</formula>
    </cfRule>
    <cfRule type="expression" dxfId="1224" priority="191" stopIfTrue="1">
      <formula>($C6="Lø")</formula>
    </cfRule>
  </conditionalFormatting>
  <conditionalFormatting sqref="M4:M34">
    <cfRule type="containsText" dxfId="1223" priority="189" operator="containsText" text="¨">
      <formula>NOT(ISERROR(SEARCH("¨",M4)))</formula>
    </cfRule>
  </conditionalFormatting>
  <conditionalFormatting sqref="D10:K10">
    <cfRule type="expression" dxfId="1222" priority="187" stopIfTrue="1">
      <formula>($C10="Sø")</formula>
    </cfRule>
    <cfRule type="expression" dxfId="1221" priority="188" stopIfTrue="1">
      <formula>($C10="Lø")</formula>
    </cfRule>
  </conditionalFormatting>
  <conditionalFormatting sqref="D10:E10">
    <cfRule type="expression" dxfId="1220" priority="185" stopIfTrue="1">
      <formula>($C10="Sø")</formula>
    </cfRule>
    <cfRule type="expression" dxfId="1219" priority="186" stopIfTrue="1">
      <formula>($C10="Lø")</formula>
    </cfRule>
  </conditionalFormatting>
  <conditionalFormatting sqref="D10:K10">
    <cfRule type="expression" dxfId="1218" priority="183" stopIfTrue="1">
      <formula>($C10="Sø")</formula>
    </cfRule>
    <cfRule type="expression" dxfId="1217" priority="184" stopIfTrue="1">
      <formula>($C10="Lø")</formula>
    </cfRule>
  </conditionalFormatting>
  <conditionalFormatting sqref="D10:E10">
    <cfRule type="expression" dxfId="1216" priority="181" stopIfTrue="1">
      <formula>($C10="Sø")</formula>
    </cfRule>
    <cfRule type="expression" dxfId="1215" priority="182" stopIfTrue="1">
      <formula>($C10="Lø")</formula>
    </cfRule>
  </conditionalFormatting>
  <conditionalFormatting sqref="D12:I12">
    <cfRule type="expression" dxfId="1214" priority="179" stopIfTrue="1">
      <formula>($C12="Sø")</formula>
    </cfRule>
    <cfRule type="expression" dxfId="1213" priority="180" stopIfTrue="1">
      <formula>($C12="Lø")</formula>
    </cfRule>
  </conditionalFormatting>
  <conditionalFormatting sqref="D12:K12">
    <cfRule type="expression" dxfId="1212" priority="177" stopIfTrue="1">
      <formula>($C12="Sø")</formula>
    </cfRule>
    <cfRule type="expression" dxfId="1211" priority="178" stopIfTrue="1">
      <formula>($C12="Lø")</formula>
    </cfRule>
  </conditionalFormatting>
  <conditionalFormatting sqref="D12:E12">
    <cfRule type="expression" dxfId="1210" priority="175" stopIfTrue="1">
      <formula>($C12="Sø")</formula>
    </cfRule>
    <cfRule type="expression" dxfId="1209" priority="176" stopIfTrue="1">
      <formula>($C12="Lø")</formula>
    </cfRule>
  </conditionalFormatting>
  <conditionalFormatting sqref="D12:K12">
    <cfRule type="expression" dxfId="1208" priority="173" stopIfTrue="1">
      <formula>($C12="Sø")</formula>
    </cfRule>
    <cfRule type="expression" dxfId="1207" priority="174" stopIfTrue="1">
      <formula>($C12="Lø")</formula>
    </cfRule>
  </conditionalFormatting>
  <conditionalFormatting sqref="D12:E12">
    <cfRule type="expression" dxfId="1206" priority="171" stopIfTrue="1">
      <formula>($C12="Sø")</formula>
    </cfRule>
    <cfRule type="expression" dxfId="1205" priority="172" stopIfTrue="1">
      <formula>($C12="Lø")</formula>
    </cfRule>
  </conditionalFormatting>
  <conditionalFormatting sqref="J6:K6">
    <cfRule type="expression" dxfId="1204" priority="169" stopIfTrue="1">
      <formula>($C6="Sø")</formula>
    </cfRule>
    <cfRule type="expression" dxfId="1203" priority="170" stopIfTrue="1">
      <formula>($C6="Lø")</formula>
    </cfRule>
  </conditionalFormatting>
  <conditionalFormatting sqref="D6:I6">
    <cfRule type="expression" dxfId="1202" priority="167" stopIfTrue="1">
      <formula>($C6="Sø")</formula>
    </cfRule>
    <cfRule type="expression" dxfId="1201" priority="168" stopIfTrue="1">
      <formula>($C6="Lø")</formula>
    </cfRule>
  </conditionalFormatting>
  <conditionalFormatting sqref="J6:K6">
    <cfRule type="expression" dxfId="1200" priority="165" stopIfTrue="1">
      <formula>($C6="Sø")</formula>
    </cfRule>
    <cfRule type="expression" dxfId="1199" priority="166" stopIfTrue="1">
      <formula>($C6="Lø")</formula>
    </cfRule>
  </conditionalFormatting>
  <conditionalFormatting sqref="D6:I6">
    <cfRule type="expression" dxfId="1198" priority="163" stopIfTrue="1">
      <formula>($C6="Sø")</formula>
    </cfRule>
    <cfRule type="expression" dxfId="1197" priority="164" stopIfTrue="1">
      <formula>($C6="Lø")</formula>
    </cfRule>
  </conditionalFormatting>
  <conditionalFormatting sqref="D6:K6">
    <cfRule type="expression" dxfId="1196" priority="161" stopIfTrue="1">
      <formula>($C6="Sø")</formula>
    </cfRule>
    <cfRule type="expression" dxfId="1195" priority="162" stopIfTrue="1">
      <formula>($C6="Lø")</formula>
    </cfRule>
  </conditionalFormatting>
  <conditionalFormatting sqref="D6:E6">
    <cfRule type="expression" dxfId="1194" priority="159" stopIfTrue="1">
      <formula>($C6="Sø")</formula>
    </cfRule>
    <cfRule type="expression" dxfId="1193" priority="160" stopIfTrue="1">
      <formula>($C6="Lø")</formula>
    </cfRule>
  </conditionalFormatting>
  <conditionalFormatting sqref="D6:K6">
    <cfRule type="expression" dxfId="1192" priority="157" stopIfTrue="1">
      <formula>($C6="Sø")</formula>
    </cfRule>
    <cfRule type="expression" dxfId="1191" priority="158" stopIfTrue="1">
      <formula>($C6="Lø")</formula>
    </cfRule>
  </conditionalFormatting>
  <conditionalFormatting sqref="D6:E6">
    <cfRule type="expression" dxfId="1190" priority="155" stopIfTrue="1">
      <formula>($C6="Sø")</formula>
    </cfRule>
    <cfRule type="expression" dxfId="1189" priority="156" stopIfTrue="1">
      <formula>($C6="Lø")</formula>
    </cfRule>
  </conditionalFormatting>
  <conditionalFormatting sqref="J7:K7">
    <cfRule type="expression" dxfId="1188" priority="153" stopIfTrue="1">
      <formula>($C7="Sø")</formula>
    </cfRule>
    <cfRule type="expression" dxfId="1187" priority="154" stopIfTrue="1">
      <formula>($C7="Lø")</formula>
    </cfRule>
  </conditionalFormatting>
  <conditionalFormatting sqref="D7:I7">
    <cfRule type="expression" dxfId="1186" priority="151" stopIfTrue="1">
      <formula>($C7="Sø")</formula>
    </cfRule>
    <cfRule type="expression" dxfId="1185" priority="152" stopIfTrue="1">
      <formula>($C7="Lø")</formula>
    </cfRule>
  </conditionalFormatting>
  <conditionalFormatting sqref="J7:K7">
    <cfRule type="expression" dxfId="1184" priority="149" stopIfTrue="1">
      <formula>($C7="Sø")</formula>
    </cfRule>
    <cfRule type="expression" dxfId="1183" priority="150" stopIfTrue="1">
      <formula>($C7="Lø")</formula>
    </cfRule>
  </conditionalFormatting>
  <conditionalFormatting sqref="D7:I7">
    <cfRule type="expression" dxfId="1182" priority="147" stopIfTrue="1">
      <formula>($C7="Sø")</formula>
    </cfRule>
    <cfRule type="expression" dxfId="1181" priority="148" stopIfTrue="1">
      <formula>($C7="Lø")</formula>
    </cfRule>
  </conditionalFormatting>
  <conditionalFormatting sqref="D7:K7">
    <cfRule type="expression" dxfId="1180" priority="145" stopIfTrue="1">
      <formula>($C7="Sø")</formula>
    </cfRule>
    <cfRule type="expression" dxfId="1179" priority="146" stopIfTrue="1">
      <formula>($C7="Lø")</formula>
    </cfRule>
  </conditionalFormatting>
  <conditionalFormatting sqref="D7:E7">
    <cfRule type="expression" dxfId="1178" priority="143" stopIfTrue="1">
      <formula>($C7="Sø")</formula>
    </cfRule>
    <cfRule type="expression" dxfId="1177" priority="144" stopIfTrue="1">
      <formula>($C7="Lø")</formula>
    </cfRule>
  </conditionalFormatting>
  <conditionalFormatting sqref="D7:K7">
    <cfRule type="expression" dxfId="1176" priority="141" stopIfTrue="1">
      <formula>($C7="Sø")</formula>
    </cfRule>
    <cfRule type="expression" dxfId="1175" priority="142" stopIfTrue="1">
      <formula>($C7="Lø")</formula>
    </cfRule>
  </conditionalFormatting>
  <conditionalFormatting sqref="D7:E7">
    <cfRule type="expression" dxfId="1174" priority="139" stopIfTrue="1">
      <formula>($C7="Sø")</formula>
    </cfRule>
    <cfRule type="expression" dxfId="1173" priority="140" stopIfTrue="1">
      <formula>($C7="Lø")</formula>
    </cfRule>
  </conditionalFormatting>
  <conditionalFormatting sqref="J5:K5">
    <cfRule type="expression" dxfId="1172" priority="137" stopIfTrue="1">
      <formula>($C5="Sø")</formula>
    </cfRule>
    <cfRule type="expression" dxfId="1171" priority="138" stopIfTrue="1">
      <formula>($C5="Lø")</formula>
    </cfRule>
  </conditionalFormatting>
  <conditionalFormatting sqref="D5:I5">
    <cfRule type="expression" dxfId="1170" priority="135" stopIfTrue="1">
      <formula>($C5="Sø")</formula>
    </cfRule>
    <cfRule type="expression" dxfId="1169" priority="136" stopIfTrue="1">
      <formula>($C5="Lø")</formula>
    </cfRule>
  </conditionalFormatting>
  <conditionalFormatting sqref="J5:K5">
    <cfRule type="expression" dxfId="1168" priority="133" stopIfTrue="1">
      <formula>($C5="Sø")</formula>
    </cfRule>
    <cfRule type="expression" dxfId="1167" priority="134" stopIfTrue="1">
      <formula>($C5="Lø")</formula>
    </cfRule>
  </conditionalFormatting>
  <conditionalFormatting sqref="D5:I5">
    <cfRule type="expression" dxfId="1166" priority="131" stopIfTrue="1">
      <formula>($C5="Sø")</formula>
    </cfRule>
    <cfRule type="expression" dxfId="1165" priority="132" stopIfTrue="1">
      <formula>($C5="Lø")</formula>
    </cfRule>
  </conditionalFormatting>
  <conditionalFormatting sqref="D5:K5">
    <cfRule type="expression" dxfId="1164" priority="129" stopIfTrue="1">
      <formula>($C5="Sø")</formula>
    </cfRule>
    <cfRule type="expression" dxfId="1163" priority="130" stopIfTrue="1">
      <formula>($C5="Lø")</formula>
    </cfRule>
  </conditionalFormatting>
  <conditionalFormatting sqref="D5:E5">
    <cfRule type="expression" dxfId="1162" priority="127" stopIfTrue="1">
      <formula>($C5="Sø")</formula>
    </cfRule>
    <cfRule type="expression" dxfId="1161" priority="128" stopIfTrue="1">
      <formula>($C5="Lø")</formula>
    </cfRule>
  </conditionalFormatting>
  <conditionalFormatting sqref="D5:K5">
    <cfRule type="expression" dxfId="1160" priority="125" stopIfTrue="1">
      <formula>($C5="Sø")</formula>
    </cfRule>
    <cfRule type="expression" dxfId="1159" priority="126" stopIfTrue="1">
      <formula>($C5="Lø")</formula>
    </cfRule>
  </conditionalFormatting>
  <conditionalFormatting sqref="D5:E5">
    <cfRule type="expression" dxfId="1158" priority="123" stopIfTrue="1">
      <formula>($C5="Sø")</formula>
    </cfRule>
    <cfRule type="expression" dxfId="1157" priority="124" stopIfTrue="1">
      <formula>($C5="Lø")</formula>
    </cfRule>
  </conditionalFormatting>
  <conditionalFormatting sqref="J4:K4">
    <cfRule type="expression" dxfId="1156" priority="121" stopIfTrue="1">
      <formula>($C4="Sø")</formula>
    </cfRule>
    <cfRule type="expression" dxfId="1155" priority="122" stopIfTrue="1">
      <formula>($C4="Lø")</formula>
    </cfRule>
  </conditionalFormatting>
  <conditionalFormatting sqref="D4:I4">
    <cfRule type="expression" dxfId="1154" priority="119" stopIfTrue="1">
      <formula>($C4="Sø")</formula>
    </cfRule>
    <cfRule type="expression" dxfId="1153" priority="120" stopIfTrue="1">
      <formula>($C4="Lø")</formula>
    </cfRule>
  </conditionalFormatting>
  <conditionalFormatting sqref="J4:K4">
    <cfRule type="expression" dxfId="1152" priority="117" stopIfTrue="1">
      <formula>($C4="Sø")</formula>
    </cfRule>
    <cfRule type="expression" dxfId="1151" priority="118" stopIfTrue="1">
      <formula>($C4="Lø")</formula>
    </cfRule>
  </conditionalFormatting>
  <conditionalFormatting sqref="D4:I4">
    <cfRule type="expression" dxfId="1150" priority="115" stopIfTrue="1">
      <formula>($C4="Sø")</formula>
    </cfRule>
    <cfRule type="expression" dxfId="1149" priority="116" stopIfTrue="1">
      <formula>($C4="Lø")</formula>
    </cfRule>
  </conditionalFormatting>
  <conditionalFormatting sqref="D4:K4">
    <cfRule type="expression" dxfId="1148" priority="113" stopIfTrue="1">
      <formula>($C4="Sø")</formula>
    </cfRule>
    <cfRule type="expression" dxfId="1147" priority="114" stopIfTrue="1">
      <formula>($C4="Lø")</formula>
    </cfRule>
  </conditionalFormatting>
  <conditionalFormatting sqref="D4:E4">
    <cfRule type="expression" dxfId="1146" priority="111" stopIfTrue="1">
      <formula>($C4="Sø")</formula>
    </cfRule>
    <cfRule type="expression" dxfId="1145" priority="112" stopIfTrue="1">
      <formula>($C4="Lø")</formula>
    </cfRule>
  </conditionalFormatting>
  <conditionalFormatting sqref="D4:K4">
    <cfRule type="expression" dxfId="1144" priority="109" stopIfTrue="1">
      <formula>($C4="Sø")</formula>
    </cfRule>
    <cfRule type="expression" dxfId="1143" priority="110" stopIfTrue="1">
      <formula>($C4="Lø")</formula>
    </cfRule>
  </conditionalFormatting>
  <conditionalFormatting sqref="D4:E4">
    <cfRule type="expression" dxfId="1142" priority="107" stopIfTrue="1">
      <formula>($C4="Sø")</formula>
    </cfRule>
    <cfRule type="expression" dxfId="1141" priority="108" stopIfTrue="1">
      <formula>($C4="Lø")</formula>
    </cfRule>
  </conditionalFormatting>
  <conditionalFormatting sqref="H4:K4">
    <cfRule type="expression" dxfId="1140" priority="105" stopIfTrue="1">
      <formula>($C4="Sø")</formula>
    </cfRule>
    <cfRule type="expression" dxfId="1139" priority="106" stopIfTrue="1">
      <formula>($C4="Lø")</formula>
    </cfRule>
  </conditionalFormatting>
  <conditionalFormatting sqref="H4:K4">
    <cfRule type="expression" dxfId="1138" priority="103" stopIfTrue="1">
      <formula>($C4="Sø")</formula>
    </cfRule>
    <cfRule type="expression" dxfId="1137" priority="104" stopIfTrue="1">
      <formula>($C4="Lø")</formula>
    </cfRule>
  </conditionalFormatting>
  <conditionalFormatting sqref="H4:K4">
    <cfRule type="expression" dxfId="1136" priority="101" stopIfTrue="1">
      <formula>($C4="Sø")</formula>
    </cfRule>
    <cfRule type="expression" dxfId="1135" priority="102" stopIfTrue="1">
      <formula>($C4="Lø")</formula>
    </cfRule>
  </conditionalFormatting>
  <conditionalFormatting sqref="H4:K4">
    <cfRule type="expression" dxfId="1134" priority="99" stopIfTrue="1">
      <formula>($C4="Sø")</formula>
    </cfRule>
    <cfRule type="expression" dxfId="1133" priority="100" stopIfTrue="1">
      <formula>($C4="Lø")</formula>
    </cfRule>
  </conditionalFormatting>
  <conditionalFormatting sqref="D32:M32">
    <cfRule type="expression" dxfId="1132" priority="97" stopIfTrue="1">
      <formula>($C32="Sø")</formula>
    </cfRule>
    <cfRule type="expression" dxfId="1131" priority="98" stopIfTrue="1">
      <formula>($C32="Lø")</formula>
    </cfRule>
  </conditionalFormatting>
  <conditionalFormatting sqref="D32:K32">
    <cfRule type="expression" dxfId="1130" priority="95" stopIfTrue="1">
      <formula>($C32="Sø")</formula>
    </cfRule>
    <cfRule type="expression" dxfId="1129" priority="96" stopIfTrue="1">
      <formula>($C32="Lø")</formula>
    </cfRule>
  </conditionalFormatting>
  <conditionalFormatting sqref="D32:K32">
    <cfRule type="expression" dxfId="1128" priority="93" stopIfTrue="1">
      <formula>($C32="Sø")</formula>
    </cfRule>
    <cfRule type="expression" dxfId="1127" priority="94" stopIfTrue="1">
      <formula>($C32="Lø")</formula>
    </cfRule>
  </conditionalFormatting>
  <conditionalFormatting sqref="D32:K32">
    <cfRule type="expression" dxfId="1126" priority="91" stopIfTrue="1">
      <formula>($C32="Sø")</formula>
    </cfRule>
    <cfRule type="expression" dxfId="1125" priority="92" stopIfTrue="1">
      <formula>($C32="Lø")</formula>
    </cfRule>
  </conditionalFormatting>
  <conditionalFormatting sqref="D32:K32">
    <cfRule type="expression" dxfId="1124" priority="89" stopIfTrue="1">
      <formula>($C32="Sø")</formula>
    </cfRule>
    <cfRule type="expression" dxfId="1123" priority="90" stopIfTrue="1">
      <formula>($C32="Lø")</formula>
    </cfRule>
  </conditionalFormatting>
  <conditionalFormatting sqref="D32:E32">
    <cfRule type="expression" dxfId="1122" priority="87" stopIfTrue="1">
      <formula>($C32="Sø")</formula>
    </cfRule>
    <cfRule type="expression" dxfId="1121" priority="88" stopIfTrue="1">
      <formula>($C32="Lø")</formula>
    </cfRule>
  </conditionalFormatting>
  <conditionalFormatting sqref="H32:I32">
    <cfRule type="expression" dxfId="1120" priority="85" stopIfTrue="1">
      <formula>($C32="Sø")</formula>
    </cfRule>
    <cfRule type="expression" dxfId="1119" priority="86" stopIfTrue="1">
      <formula>($C32="Lø")</formula>
    </cfRule>
  </conditionalFormatting>
  <conditionalFormatting sqref="J32:K32">
    <cfRule type="expression" dxfId="1118" priority="83" stopIfTrue="1">
      <formula>($C32="Sø")</formula>
    </cfRule>
    <cfRule type="expression" dxfId="1117" priority="84" stopIfTrue="1">
      <formula>($C32="Lø")</formula>
    </cfRule>
  </conditionalFormatting>
  <conditionalFormatting sqref="D32:K32">
    <cfRule type="expression" dxfId="1116" priority="81" stopIfTrue="1">
      <formula>($C32="Sø")</formula>
    </cfRule>
    <cfRule type="expression" dxfId="1115" priority="82" stopIfTrue="1">
      <formula>($C32="Lø")</formula>
    </cfRule>
  </conditionalFormatting>
  <conditionalFormatting sqref="J6:K6">
    <cfRule type="expression" dxfId="1114" priority="79" stopIfTrue="1">
      <formula>($C6="Sø")</formula>
    </cfRule>
    <cfRule type="expression" dxfId="1113" priority="80" stopIfTrue="1">
      <formula>($C6="Lø")</formula>
    </cfRule>
  </conditionalFormatting>
  <conditionalFormatting sqref="D6:I6">
    <cfRule type="expression" dxfId="1112" priority="77" stopIfTrue="1">
      <formula>($C6="Sø")</formula>
    </cfRule>
    <cfRule type="expression" dxfId="1111" priority="78" stopIfTrue="1">
      <formula>($C6="Lø")</formula>
    </cfRule>
  </conditionalFormatting>
  <conditionalFormatting sqref="J6:K6">
    <cfRule type="expression" dxfId="1110" priority="75" stopIfTrue="1">
      <formula>($C6="Sø")</formula>
    </cfRule>
    <cfRule type="expression" dxfId="1109" priority="76" stopIfTrue="1">
      <formula>($C6="Lø")</formula>
    </cfRule>
  </conditionalFormatting>
  <conditionalFormatting sqref="D6:I6">
    <cfRule type="expression" dxfId="1108" priority="73" stopIfTrue="1">
      <formula>($C6="Sø")</formula>
    </cfRule>
    <cfRule type="expression" dxfId="1107" priority="74" stopIfTrue="1">
      <formula>($C6="Lø")</formula>
    </cfRule>
  </conditionalFormatting>
  <conditionalFormatting sqref="D6:K6">
    <cfRule type="expression" dxfId="1106" priority="71" stopIfTrue="1">
      <formula>($C6="Sø")</formula>
    </cfRule>
    <cfRule type="expression" dxfId="1105" priority="72" stopIfTrue="1">
      <formula>($C6="Lø")</formula>
    </cfRule>
  </conditionalFormatting>
  <conditionalFormatting sqref="D6:E6">
    <cfRule type="expression" dxfId="1104" priority="69" stopIfTrue="1">
      <formula>($C6="Sø")</formula>
    </cfRule>
    <cfRule type="expression" dxfId="1103" priority="70" stopIfTrue="1">
      <formula>($C6="Lø")</formula>
    </cfRule>
  </conditionalFormatting>
  <conditionalFormatting sqref="D6:K6">
    <cfRule type="expression" dxfId="1102" priority="67" stopIfTrue="1">
      <formula>($C6="Sø")</formula>
    </cfRule>
    <cfRule type="expression" dxfId="1101" priority="68" stopIfTrue="1">
      <formula>($C6="Lø")</formula>
    </cfRule>
  </conditionalFormatting>
  <conditionalFormatting sqref="D6:E6">
    <cfRule type="expression" dxfId="1100" priority="65" stopIfTrue="1">
      <formula>($C6="Sø")</formula>
    </cfRule>
    <cfRule type="expression" dxfId="1099" priority="66" stopIfTrue="1">
      <formula>($C6="Lø")</formula>
    </cfRule>
  </conditionalFormatting>
  <conditionalFormatting sqref="J7:K7">
    <cfRule type="expression" dxfId="1098" priority="63" stopIfTrue="1">
      <formula>($C7="Sø")</formula>
    </cfRule>
    <cfRule type="expression" dxfId="1097" priority="64" stopIfTrue="1">
      <formula>($C7="Lø")</formula>
    </cfRule>
  </conditionalFormatting>
  <conditionalFormatting sqref="D7:I7">
    <cfRule type="expression" dxfId="1096" priority="61" stopIfTrue="1">
      <formula>($C7="Sø")</formula>
    </cfRule>
    <cfRule type="expression" dxfId="1095" priority="62" stopIfTrue="1">
      <formula>($C7="Lø")</formula>
    </cfRule>
  </conditionalFormatting>
  <conditionalFormatting sqref="J7:K7">
    <cfRule type="expression" dxfId="1094" priority="59" stopIfTrue="1">
      <formula>($C7="Sø")</formula>
    </cfRule>
    <cfRule type="expression" dxfId="1093" priority="60" stopIfTrue="1">
      <formula>($C7="Lø")</formula>
    </cfRule>
  </conditionalFormatting>
  <conditionalFormatting sqref="D7:I7">
    <cfRule type="expression" dxfId="1092" priority="57" stopIfTrue="1">
      <formula>($C7="Sø")</formula>
    </cfRule>
    <cfRule type="expression" dxfId="1091" priority="58" stopIfTrue="1">
      <formula>($C7="Lø")</formula>
    </cfRule>
  </conditionalFormatting>
  <conditionalFormatting sqref="D7:K7">
    <cfRule type="expression" dxfId="1090" priority="55" stopIfTrue="1">
      <formula>($C7="Sø")</formula>
    </cfRule>
    <cfRule type="expression" dxfId="1089" priority="56" stopIfTrue="1">
      <formula>($C7="Lø")</formula>
    </cfRule>
  </conditionalFormatting>
  <conditionalFormatting sqref="D7:E7">
    <cfRule type="expression" dxfId="1088" priority="53" stopIfTrue="1">
      <formula>($C7="Sø")</formula>
    </cfRule>
    <cfRule type="expression" dxfId="1087" priority="54" stopIfTrue="1">
      <formula>($C7="Lø")</formula>
    </cfRule>
  </conditionalFormatting>
  <conditionalFormatting sqref="D7:K7">
    <cfRule type="expression" dxfId="1086" priority="51" stopIfTrue="1">
      <formula>($C7="Sø")</formula>
    </cfRule>
    <cfRule type="expression" dxfId="1085" priority="52" stopIfTrue="1">
      <formula>($C7="Lø")</formula>
    </cfRule>
  </conditionalFormatting>
  <conditionalFormatting sqref="D7:E7">
    <cfRule type="expression" dxfId="1084" priority="49" stopIfTrue="1">
      <formula>($C7="Sø")</formula>
    </cfRule>
    <cfRule type="expression" dxfId="1083" priority="50" stopIfTrue="1">
      <formula>($C7="Lø")</formula>
    </cfRule>
  </conditionalFormatting>
  <conditionalFormatting sqref="J8:K8">
    <cfRule type="expression" dxfId="1082" priority="47" stopIfTrue="1">
      <formula>($C8="Sø")</formula>
    </cfRule>
    <cfRule type="expression" dxfId="1081" priority="48" stopIfTrue="1">
      <formula>($C8="Lø")</formula>
    </cfRule>
  </conditionalFormatting>
  <conditionalFormatting sqref="D8:I8">
    <cfRule type="expression" dxfId="1080" priority="45" stopIfTrue="1">
      <formula>($C8="Sø")</formula>
    </cfRule>
    <cfRule type="expression" dxfId="1079" priority="46" stopIfTrue="1">
      <formula>($C8="Lø")</formula>
    </cfRule>
  </conditionalFormatting>
  <conditionalFormatting sqref="J8:K8">
    <cfRule type="expression" dxfId="1078" priority="43" stopIfTrue="1">
      <formula>($C8="Sø")</formula>
    </cfRule>
    <cfRule type="expression" dxfId="1077" priority="44" stopIfTrue="1">
      <formula>($C8="Lø")</formula>
    </cfRule>
  </conditionalFormatting>
  <conditionalFormatting sqref="D8:I8">
    <cfRule type="expression" dxfId="1076" priority="41" stopIfTrue="1">
      <formula>($C8="Sø")</formula>
    </cfRule>
    <cfRule type="expression" dxfId="1075" priority="42" stopIfTrue="1">
      <formula>($C8="Lø")</formula>
    </cfRule>
  </conditionalFormatting>
  <conditionalFormatting sqref="D8:K8">
    <cfRule type="expression" dxfId="1074" priority="39" stopIfTrue="1">
      <formula>($C8="Sø")</formula>
    </cfRule>
    <cfRule type="expression" dxfId="1073" priority="40" stopIfTrue="1">
      <formula>($C8="Lø")</formula>
    </cfRule>
  </conditionalFormatting>
  <conditionalFormatting sqref="D8:E8">
    <cfRule type="expression" dxfId="1072" priority="37" stopIfTrue="1">
      <formula>($C8="Sø")</formula>
    </cfRule>
    <cfRule type="expression" dxfId="1071" priority="38" stopIfTrue="1">
      <formula>($C8="Lø")</formula>
    </cfRule>
  </conditionalFormatting>
  <conditionalFormatting sqref="D8:K8">
    <cfRule type="expression" dxfId="1070" priority="35" stopIfTrue="1">
      <formula>($C8="Sø")</formula>
    </cfRule>
    <cfRule type="expression" dxfId="1069" priority="36" stopIfTrue="1">
      <formula>($C8="Lø")</formula>
    </cfRule>
  </conditionalFormatting>
  <conditionalFormatting sqref="D8:E8">
    <cfRule type="expression" dxfId="1068" priority="33" stopIfTrue="1">
      <formula>($C8="Sø")</formula>
    </cfRule>
    <cfRule type="expression" dxfId="1067" priority="34" stopIfTrue="1">
      <formula>($C8="Lø")</formula>
    </cfRule>
  </conditionalFormatting>
  <conditionalFormatting sqref="J9:K9">
    <cfRule type="expression" dxfId="1066" priority="31" stopIfTrue="1">
      <formula>($C9="Sø")</formula>
    </cfRule>
    <cfRule type="expression" dxfId="1065" priority="32" stopIfTrue="1">
      <formula>($C9="Lø")</formula>
    </cfRule>
  </conditionalFormatting>
  <conditionalFormatting sqref="D9:I9">
    <cfRule type="expression" dxfId="1064" priority="29" stopIfTrue="1">
      <formula>($C9="Sø")</formula>
    </cfRule>
    <cfRule type="expression" dxfId="1063" priority="30" stopIfTrue="1">
      <formula>($C9="Lø")</formula>
    </cfRule>
  </conditionalFormatting>
  <conditionalFormatting sqref="J9:K9">
    <cfRule type="expression" dxfId="1062" priority="27" stopIfTrue="1">
      <formula>($C9="Sø")</formula>
    </cfRule>
    <cfRule type="expression" dxfId="1061" priority="28" stopIfTrue="1">
      <formula>($C9="Lø")</formula>
    </cfRule>
  </conditionalFormatting>
  <conditionalFormatting sqref="D9:I9">
    <cfRule type="expression" dxfId="1060" priority="25" stopIfTrue="1">
      <formula>($C9="Sø")</formula>
    </cfRule>
    <cfRule type="expression" dxfId="1059" priority="26" stopIfTrue="1">
      <formula>($C9="Lø")</formula>
    </cfRule>
  </conditionalFormatting>
  <conditionalFormatting sqref="D9:K9">
    <cfRule type="expression" dxfId="1058" priority="23" stopIfTrue="1">
      <formula>($C9="Sø")</formula>
    </cfRule>
    <cfRule type="expression" dxfId="1057" priority="24" stopIfTrue="1">
      <formula>($C9="Lø")</formula>
    </cfRule>
  </conditionalFormatting>
  <conditionalFormatting sqref="D9:E9">
    <cfRule type="expression" dxfId="1056" priority="21" stopIfTrue="1">
      <formula>($C9="Sø")</formula>
    </cfRule>
    <cfRule type="expression" dxfId="1055" priority="22" stopIfTrue="1">
      <formula>($C9="Lø")</formula>
    </cfRule>
  </conditionalFormatting>
  <conditionalFormatting sqref="D9:K9">
    <cfRule type="expression" dxfId="1054" priority="19" stopIfTrue="1">
      <formula>($C9="Sø")</formula>
    </cfRule>
    <cfRule type="expression" dxfId="1053" priority="20" stopIfTrue="1">
      <formula>($C9="Lø")</formula>
    </cfRule>
  </conditionalFormatting>
  <conditionalFormatting sqref="D9:E9">
    <cfRule type="expression" dxfId="1052" priority="17" stopIfTrue="1">
      <formula>($C9="Sø")</formula>
    </cfRule>
    <cfRule type="expression" dxfId="1051" priority="18" stopIfTrue="1">
      <formula>($C9="Lø")</formula>
    </cfRule>
  </conditionalFormatting>
  <conditionalFormatting sqref="J12:K12">
    <cfRule type="expression" dxfId="1050" priority="15" stopIfTrue="1">
      <formula>($C12="Sø")</formula>
    </cfRule>
    <cfRule type="expression" dxfId="1049" priority="16" stopIfTrue="1">
      <formula>($C12="Lø")</formula>
    </cfRule>
  </conditionalFormatting>
  <conditionalFormatting sqref="D12:I12">
    <cfRule type="expression" dxfId="1048" priority="13" stopIfTrue="1">
      <formula>($C12="Sø")</formula>
    </cfRule>
    <cfRule type="expression" dxfId="1047" priority="14" stopIfTrue="1">
      <formula>($C12="Lø")</formula>
    </cfRule>
  </conditionalFormatting>
  <conditionalFormatting sqref="J12:K12">
    <cfRule type="expression" dxfId="1046" priority="11" stopIfTrue="1">
      <formula>($C12="Sø")</formula>
    </cfRule>
    <cfRule type="expression" dxfId="1045" priority="12" stopIfTrue="1">
      <formula>($C12="Lø")</formula>
    </cfRule>
  </conditionalFormatting>
  <conditionalFormatting sqref="D12:I12">
    <cfRule type="expression" dxfId="1044" priority="9" stopIfTrue="1">
      <formula>($C12="Sø")</formula>
    </cfRule>
    <cfRule type="expression" dxfId="1043" priority="10" stopIfTrue="1">
      <formula>($C12="Lø")</formula>
    </cfRule>
  </conditionalFormatting>
  <conditionalFormatting sqref="D12:K12">
    <cfRule type="expression" dxfId="1042" priority="7" stopIfTrue="1">
      <formula>($C12="Sø")</formula>
    </cfRule>
    <cfRule type="expression" dxfId="1041" priority="8" stopIfTrue="1">
      <formula>($C12="Lø")</formula>
    </cfRule>
  </conditionalFormatting>
  <conditionalFormatting sqref="D12:E12">
    <cfRule type="expression" dxfId="1040" priority="5" stopIfTrue="1">
      <formula>($C12="Sø")</formula>
    </cfRule>
    <cfRule type="expression" dxfId="1039" priority="6" stopIfTrue="1">
      <formula>($C12="Lø")</formula>
    </cfRule>
  </conditionalFormatting>
  <conditionalFormatting sqref="D12:K12">
    <cfRule type="expression" dxfId="1038" priority="3" stopIfTrue="1">
      <formula>($C12="Sø")</formula>
    </cfRule>
    <cfRule type="expression" dxfId="1037" priority="4" stopIfTrue="1">
      <formula>($C12="Lø")</formula>
    </cfRule>
  </conditionalFormatting>
  <conditionalFormatting sqref="D12:E12">
    <cfRule type="expression" dxfId="1036" priority="1" stopIfTrue="1">
      <formula>($C12="Sø")</formula>
    </cfRule>
    <cfRule type="expression" dxfId="1035" priority="2" stopIfTrue="1">
      <formula>($C12="Lø")</formula>
    </cfRule>
  </conditionalFormatting>
  <dataValidations count="8"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allowBlank="1" showInputMessage="1" showErrorMessage="1" promptTitle="Mødetid" prompt="Mødetid angives som et klokkeslet på formen tt:mm." sqref="D2:D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Sluttid" prompt="Sluttid angives som et klokkeslet på formen tt:mm." sqref="V2:V3 E2:T3"/>
    <dataValidation type="list" showInputMessage="1" showErrorMessage="1" sqref="M4:M34">
      <formula1>"¨,Ma,Ti,On,To,Fr"</formula1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97"/>
  <sheetViews>
    <sheetView view="pageLayout" zoomScale="90" zoomScaleNormal="100" zoomScalePageLayoutView="90" workbookViewId="0">
      <selection activeCell="D6" sqref="D6"/>
    </sheetView>
  </sheetViews>
  <sheetFormatPr defaultRowHeight="15"/>
  <cols>
    <col min="1" max="1" width="7.28515625" customWidth="1"/>
    <col min="2" max="2" width="10.85546875" style="66" customWidth="1"/>
    <col min="3" max="3" width="6.5703125" customWidth="1"/>
    <col min="4" max="11" width="7.7109375" customWidth="1"/>
    <col min="12" max="12" width="13.5703125" customWidth="1"/>
    <col min="13" max="13" width="6.42578125" style="98" customWidth="1"/>
    <col min="14" max="14" width="9.42578125" customWidth="1"/>
    <col min="15" max="15" width="13.5703125" hidden="1" customWidth="1"/>
    <col min="16" max="22" width="9.140625" hidden="1" customWidth="1"/>
    <col min="23" max="23" width="9.5703125" customWidth="1"/>
    <col min="25" max="25" width="66.42578125" customWidth="1"/>
    <col min="26" max="26" width="4.7109375" customWidth="1"/>
  </cols>
  <sheetData>
    <row r="1" spans="1:25">
      <c r="A1" s="101" t="str">
        <f>LOOKUP(MONTH(B4),{1,2,3,4,5,6,7,8,9,10,11,12},{"Jan","Feb","Mar","Apr","Maj","Jun","Jul","Aug","Sep","Okt","Nov","Dec"})</f>
        <v>Dec</v>
      </c>
      <c r="B1" s="69">
        <f>YEAR($B$4)</f>
        <v>2012</v>
      </c>
      <c r="C1" s="78"/>
      <c r="D1" s="78"/>
      <c r="E1" s="1" t="s">
        <v>0</v>
      </c>
      <c r="F1" s="3" t="str">
        <f>Baggrundsoplysninger!$C$4</f>
        <v>NN</v>
      </c>
      <c r="G1" s="3"/>
      <c r="H1" s="109"/>
      <c r="I1" s="84"/>
      <c r="J1" s="84"/>
      <c r="K1" s="4" t="s">
        <v>1</v>
      </c>
      <c r="L1" s="64">
        <f>Baggrundsoplysninger!$C$5</f>
        <v>1111111111</v>
      </c>
      <c r="M1" s="86"/>
      <c r="N1" s="64"/>
      <c r="O1" s="2"/>
      <c r="P1" s="2"/>
      <c r="Q1" s="2"/>
      <c r="R1" s="2"/>
      <c r="S1" s="2"/>
      <c r="T1" s="2"/>
      <c r="U1" s="2"/>
      <c r="V1" s="2"/>
      <c r="W1" s="1"/>
      <c r="X1" s="82"/>
      <c r="Y1" s="5"/>
    </row>
    <row r="2" spans="1:25" ht="22.5" customHeight="1">
      <c r="A2" s="177"/>
      <c r="B2" s="178"/>
      <c r="C2" s="179"/>
      <c r="D2" s="110" t="s">
        <v>12</v>
      </c>
      <c r="E2" s="110" t="s">
        <v>13</v>
      </c>
      <c r="F2" s="110" t="s">
        <v>12</v>
      </c>
      <c r="G2" s="110" t="s">
        <v>13</v>
      </c>
      <c r="H2" s="110" t="s">
        <v>12</v>
      </c>
      <c r="I2" s="110" t="s">
        <v>58</v>
      </c>
      <c r="J2" s="110" t="s">
        <v>12</v>
      </c>
      <c r="K2" s="110" t="s">
        <v>58</v>
      </c>
      <c r="L2" s="175" t="s">
        <v>44</v>
      </c>
      <c r="M2" s="175" t="s">
        <v>47</v>
      </c>
      <c r="N2" s="175" t="s">
        <v>48</v>
      </c>
      <c r="O2" s="110" t="s">
        <v>14</v>
      </c>
      <c r="P2" s="110" t="s">
        <v>15</v>
      </c>
      <c r="Q2" s="110" t="s">
        <v>16</v>
      </c>
      <c r="R2" s="110" t="s">
        <v>17</v>
      </c>
      <c r="S2" s="110" t="s">
        <v>18</v>
      </c>
      <c r="T2" s="110" t="s">
        <v>19</v>
      </c>
      <c r="U2" s="110" t="s">
        <v>20</v>
      </c>
      <c r="V2" s="110" t="s">
        <v>21</v>
      </c>
      <c r="W2" s="175" t="s">
        <v>45</v>
      </c>
      <c r="X2" s="175" t="s">
        <v>46</v>
      </c>
      <c r="Y2" s="102" t="s">
        <v>22</v>
      </c>
    </row>
    <row r="3" spans="1:25" ht="14.1" customHeight="1">
      <c r="A3" s="180"/>
      <c r="B3" s="181"/>
      <c r="C3" s="182"/>
      <c r="D3" s="111"/>
      <c r="E3" s="111"/>
      <c r="F3" s="111"/>
      <c r="G3" s="111"/>
      <c r="H3" s="111"/>
      <c r="I3" s="112">
        <f>Baggrundsoplysninger!E14</f>
        <v>0.5</v>
      </c>
      <c r="J3" s="111"/>
      <c r="K3" s="112">
        <f>Baggrundsoplysninger!E15</f>
        <v>0.25</v>
      </c>
      <c r="L3" s="176"/>
      <c r="M3" s="176"/>
      <c r="N3" s="176"/>
      <c r="O3" s="111"/>
      <c r="P3" s="111"/>
      <c r="Q3" s="111"/>
      <c r="R3" s="111"/>
      <c r="S3" s="111"/>
      <c r="T3" s="111"/>
      <c r="U3" s="111"/>
      <c r="V3" s="111"/>
      <c r="W3" s="176"/>
      <c r="X3" s="176"/>
      <c r="Y3" s="102"/>
    </row>
    <row r="4" spans="1:25">
      <c r="A4" s="100" t="str">
        <f>IF(C4="Ma",WEEKNUM(B4,2)-Baggrundsoplysninger!$I$2,"")</f>
        <v/>
      </c>
      <c r="B4" s="70">
        <f>DATE(Baggrundsoplysninger!B2,12,1)</f>
        <v>39782</v>
      </c>
      <c r="C4" s="6" t="str">
        <f>LOOKUP(WEEKDAY(B4,2),{1,2,3,4,5,6,7},{"Ma","Ti","On","To","Fr","Lø","Sø"})</f>
        <v>Lø</v>
      </c>
      <c r="D4" s="79"/>
      <c r="E4" s="7"/>
      <c r="F4" s="79"/>
      <c r="G4" s="7"/>
      <c r="H4" s="79"/>
      <c r="I4" s="7"/>
      <c r="J4" s="79"/>
      <c r="K4" s="7"/>
      <c r="L4" s="80"/>
      <c r="M4" s="77"/>
      <c r="N4" s="85">
        <f>-IF(M4="","00:00",IF(M4="Ma",Baggrundsoplysninger!$B$8,IF(M4="Ti",Baggrundsoplysninger!$C$8,IF(M4="On",Baggrundsoplysninger!$D$8,IF(M4="To",Baggrundsoplysninger!$E$8,IF(M4="Fr",Baggrundsoplysninger!$F$8,IF(M4="Lø",0,IF(M4="Sø",0))))))))</f>
        <v>0</v>
      </c>
      <c r="O4" s="8" t="str">
        <f t="shared" ref="O4:O10" si="0">IF(AND(D4,E4&lt;&gt;""),(E4-D4),"")</f>
        <v/>
      </c>
      <c r="P4" s="8" t="str">
        <f t="shared" ref="P4:P10" si="1">IF(AND(F4,G4&lt;&gt;""),(G4-F4),"")</f>
        <v/>
      </c>
      <c r="Q4" s="8" t="str">
        <f>IF(AND(H4,I4&lt;&gt;""),(I4-H4)*Baggrundsoplysninger!$E$14,"")</f>
        <v/>
      </c>
      <c r="R4" s="8" t="str">
        <f>IF(AND(J4,K4&lt;&gt;""),(K4-J4)*Baggrundsoplysninger!$E$15,"")</f>
        <v/>
      </c>
      <c r="S4" s="8" t="str">
        <f t="shared" ref="S4:S10" si="2">IF(SUM(O4:R4)&gt;0,(SUM(N4:R4)),"")</f>
        <v/>
      </c>
      <c r="T4" s="9" t="str">
        <f t="shared" ref="T4:T10" si="3">IF(L4="","",IF(L4="Flexdag",0,IF(OR((L4="omsorgsdag-seniordag"),(L4="kursus"),(L4="ferie"),(L4="sygdom"),(L4="Barns 1. sygedag"),(L4="Barns 2. sygedag"),(L4="særlig feriedag"),(L4="helligdag")),V4)))</f>
        <v/>
      </c>
      <c r="U4" s="8" t="str">
        <f t="shared" ref="U4:U10" si="4">IF(OR(S4,T4&lt;&gt;""),SUM(T4,S4),"")</f>
        <v/>
      </c>
      <c r="V4" s="8">
        <f>IF(C4="Ma",Baggrundsoplysninger!$B$8,IF(C4="Ti",Baggrundsoplysninger!$C$8,IF(C4="On",Baggrundsoplysninger!$D$8,IF(C4="To",Baggrundsoplysninger!$E$8,IF(C4="Fr",Baggrundsoplysninger!$F$8,IF(C4="Lø",0,IF(C4="Sø",0)))))))</f>
        <v>0</v>
      </c>
      <c r="W4" s="10" t="str">
        <f t="shared" ref="W4:W10" si="5">IF(U4="","",(-V4+U4+0.0000001))</f>
        <v/>
      </c>
      <c r="X4" s="83">
        <f>IF(W4="",Nov!X35, Nov!X35+W4)</f>
        <v>0</v>
      </c>
      <c r="Y4" s="103"/>
    </row>
    <row r="5" spans="1:25">
      <c r="A5" s="100" t="str">
        <f>IF(C5="Ma",WEEKNUM(B5,2)-Baggrundsoplysninger!$I$2,"")</f>
        <v/>
      </c>
      <c r="B5" s="70">
        <f>B4+1</f>
        <v>39783</v>
      </c>
      <c r="C5" s="6" t="str">
        <f>LOOKUP(WEEKDAY(B5,2),{1,2,3,4,5,6,7},{"Ma","Ti","On","To","Fr","Lø","Sø"})</f>
        <v>Sø</v>
      </c>
      <c r="D5" s="79"/>
      <c r="E5" s="7"/>
      <c r="F5" s="79"/>
      <c r="G5" s="7"/>
      <c r="H5" s="79"/>
      <c r="I5" s="7"/>
      <c r="J5" s="79"/>
      <c r="K5" s="7"/>
      <c r="L5" s="80"/>
      <c r="M5" s="77"/>
      <c r="N5" s="85">
        <f>-IF(M5="","00:00",IF(M5="Ma",Baggrundsoplysninger!$B$8,IF(M5="Ti",Baggrundsoplysninger!$C$8,IF(M5="On",Baggrundsoplysninger!$D$8,IF(M5="To",Baggrundsoplysninger!$E$8,IF(M5="Fr",Baggrundsoplysninger!$F$8,IF(M5="Lø",0,IF(M5="Sø",0))))))))</f>
        <v>0</v>
      </c>
      <c r="O5" s="8" t="str">
        <f t="shared" si="0"/>
        <v/>
      </c>
      <c r="P5" s="8" t="str">
        <f t="shared" si="1"/>
        <v/>
      </c>
      <c r="Q5" s="8" t="str">
        <f>IF(AND(H5,I5&lt;&gt;""),(I5-H5)*Baggrundsoplysninger!$E$14,"")</f>
        <v/>
      </c>
      <c r="R5" s="8" t="str">
        <f>IF(AND(J5,K5&lt;&gt;""),(K5-J5)*Baggrundsoplysninger!$E$15,"")</f>
        <v/>
      </c>
      <c r="S5" s="8" t="str">
        <f t="shared" si="2"/>
        <v/>
      </c>
      <c r="T5" s="9" t="str">
        <f t="shared" si="3"/>
        <v/>
      </c>
      <c r="U5" s="8" t="str">
        <f t="shared" si="4"/>
        <v/>
      </c>
      <c r="V5" s="8">
        <f>IF(C5="Ma",Baggrundsoplysninger!$B$8,IF(C5="Ti",Baggrundsoplysninger!$C$8,IF(C5="On",Baggrundsoplysninger!$D$8,IF(C5="To",Baggrundsoplysninger!$E$8,IF(C5="Fr",Baggrundsoplysninger!$F$8,IF(C5="Lø",0,IF(C5="Sø",0)))))))</f>
        <v>0</v>
      </c>
      <c r="W5" s="10" t="str">
        <f t="shared" si="5"/>
        <v/>
      </c>
      <c r="X5" s="83">
        <f t="shared" ref="X5:X10" si="6">IF(W5="",X4,IF(W5&lt;&gt;"",X4+W5))</f>
        <v>0</v>
      </c>
      <c r="Y5" s="103"/>
    </row>
    <row r="6" spans="1:25">
      <c r="A6" s="100">
        <f>IF(C6="Ma",WEEKNUM(B6,2)-Baggrundsoplysninger!$I$2,"")</f>
        <v>49</v>
      </c>
      <c r="B6" s="70">
        <f t="shared" ref="B6:B11" si="7">B5+1</f>
        <v>39784</v>
      </c>
      <c r="C6" s="6" t="str">
        <f>LOOKUP(WEEKDAY(B6,2),{1,2,3,4,5,6,7},{"Ma","Ti","On","To","Fr","Lø","Sø"})</f>
        <v>Ma</v>
      </c>
      <c r="D6" s="79"/>
      <c r="E6" s="7"/>
      <c r="F6" s="79"/>
      <c r="G6" s="7"/>
      <c r="H6" s="79"/>
      <c r="I6" s="7"/>
      <c r="J6" s="79"/>
      <c r="K6" s="7"/>
      <c r="L6" s="80"/>
      <c r="M6" s="77"/>
      <c r="N6" s="85">
        <f>-IF(M6="","00:00",IF(M6="Ma",Baggrundsoplysninger!$B$8,IF(M6="Ti",Baggrundsoplysninger!$C$8,IF(M6="On",Baggrundsoplysninger!$D$8,IF(M6="To",Baggrundsoplysninger!$E$8,IF(M6="Fr",Baggrundsoplysninger!$F$8,IF(M6="Lø",0,IF(M6="Sø",0))))))))</f>
        <v>0</v>
      </c>
      <c r="O6" s="8" t="str">
        <f t="shared" si="0"/>
        <v/>
      </c>
      <c r="P6" s="8" t="str">
        <f t="shared" si="1"/>
        <v/>
      </c>
      <c r="Q6" s="8" t="str">
        <f>IF(AND(H6,I6&lt;&gt;""),(I6-H6)*Baggrundsoplysninger!$E$14,"")</f>
        <v/>
      </c>
      <c r="R6" s="8" t="str">
        <f>IF(AND(J6,K6&lt;&gt;""),(K6-J6)*Baggrundsoplysninger!$E$15,"")</f>
        <v/>
      </c>
      <c r="S6" s="8" t="str">
        <f t="shared" si="2"/>
        <v/>
      </c>
      <c r="T6" s="9" t="str">
        <f t="shared" si="3"/>
        <v/>
      </c>
      <c r="U6" s="8" t="str">
        <f t="shared" si="4"/>
        <v/>
      </c>
      <c r="V6" s="8">
        <f>IF(C6="Ma",Baggrundsoplysninger!$B$8,IF(C6="Ti",Baggrundsoplysninger!$C$8,IF(C6="On",Baggrundsoplysninger!$D$8,IF(C6="To",Baggrundsoplysninger!$E$8,IF(C6="Fr",Baggrundsoplysninger!$F$8,IF(C6="Lø",0,IF(C6="Sø",0)))))))</f>
        <v>0.29166666666666669</v>
      </c>
      <c r="W6" s="10" t="str">
        <f t="shared" si="5"/>
        <v/>
      </c>
      <c r="X6" s="83">
        <f t="shared" si="6"/>
        <v>0</v>
      </c>
      <c r="Y6" s="103"/>
    </row>
    <row r="7" spans="1:25">
      <c r="A7" s="100" t="str">
        <f>IF(C7="Ma",WEEKNUM(B7,2)-Baggrundsoplysninger!$I$2,"")</f>
        <v/>
      </c>
      <c r="B7" s="70">
        <f t="shared" si="7"/>
        <v>39785</v>
      </c>
      <c r="C7" s="6" t="str">
        <f>LOOKUP(WEEKDAY(B7,2),{1,2,3,4,5,6,7},{"Ma","Ti","On","To","Fr","Lø","Sø"})</f>
        <v>Ti</v>
      </c>
      <c r="D7" s="79"/>
      <c r="E7" s="7"/>
      <c r="F7" s="79"/>
      <c r="G7" s="7"/>
      <c r="H7" s="79"/>
      <c r="I7" s="7"/>
      <c r="J7" s="79"/>
      <c r="K7" s="7"/>
      <c r="L7" s="80"/>
      <c r="M7" s="77"/>
      <c r="N7" s="85">
        <f>-IF(M7="","00:00",IF(M7="Ma",Baggrundsoplysninger!$B$8,IF(M7="Ti",Baggrundsoplysninger!$C$8,IF(M7="On",Baggrundsoplysninger!$D$8,IF(M7="To",Baggrundsoplysninger!$E$8,IF(M7="Fr",Baggrundsoplysninger!$F$8,IF(M7="Lø",0,IF(M7="Sø",0))))))))</f>
        <v>0</v>
      </c>
      <c r="O7" s="8" t="str">
        <f t="shared" si="0"/>
        <v/>
      </c>
      <c r="P7" s="8" t="str">
        <f t="shared" si="1"/>
        <v/>
      </c>
      <c r="Q7" s="8" t="str">
        <f>IF(AND(H7,I7&lt;&gt;""),(I7-H7)*Baggrundsoplysninger!$E$14,"")</f>
        <v/>
      </c>
      <c r="R7" s="8" t="str">
        <f>IF(AND(J7,K7&lt;&gt;""),(K7-J7)*Baggrundsoplysninger!$E$15,"")</f>
        <v/>
      </c>
      <c r="S7" s="8" t="str">
        <f t="shared" si="2"/>
        <v/>
      </c>
      <c r="T7" s="9" t="str">
        <f t="shared" si="3"/>
        <v/>
      </c>
      <c r="U7" s="8" t="str">
        <f t="shared" si="4"/>
        <v/>
      </c>
      <c r="V7" s="8">
        <f>IF(C7="Ma",Baggrundsoplysninger!$B$8,IF(C7="Ti",Baggrundsoplysninger!$C$8,IF(C7="On",Baggrundsoplysninger!$D$8,IF(C7="To",Baggrundsoplysninger!$E$8,IF(C7="Fr",Baggrundsoplysninger!$F$8,IF(C7="Lø",0,IF(C7="Sø",0)))))))</f>
        <v>0.33333333333333331</v>
      </c>
      <c r="W7" s="10" t="str">
        <f t="shared" si="5"/>
        <v/>
      </c>
      <c r="X7" s="83">
        <f t="shared" si="6"/>
        <v>0</v>
      </c>
      <c r="Y7" s="103"/>
    </row>
    <row r="8" spans="1:25">
      <c r="A8" s="100" t="str">
        <f>IF(C8="Ma",WEEKNUM(B8,2)-Baggrundsoplysninger!$I$2,"")</f>
        <v/>
      </c>
      <c r="B8" s="70">
        <f t="shared" si="7"/>
        <v>39786</v>
      </c>
      <c r="C8" s="6" t="str">
        <f>LOOKUP(WEEKDAY(B8,2),{1,2,3,4,5,6,7},{"Ma","Ti","On","To","Fr","Lø","Sø"})</f>
        <v>On</v>
      </c>
      <c r="D8" s="79"/>
      <c r="E8" s="7"/>
      <c r="F8" s="79"/>
      <c r="G8" s="7"/>
      <c r="H8" s="79"/>
      <c r="I8" s="7"/>
      <c r="J8" s="79"/>
      <c r="K8" s="7"/>
      <c r="L8" s="80"/>
      <c r="M8" s="77"/>
      <c r="N8" s="85">
        <f>-IF(M8="","00:00",IF(M8="Ma",Baggrundsoplysninger!$B$8,IF(M8="Ti",Baggrundsoplysninger!$C$8,IF(M8="On",Baggrundsoplysninger!$D$8,IF(M8="To",Baggrundsoplysninger!$E$8,IF(M8="Fr",Baggrundsoplysninger!$F$8,IF(M8="Lø",0,IF(M8="Sø",0))))))))</f>
        <v>0</v>
      </c>
      <c r="O8" s="8" t="str">
        <f t="shared" si="0"/>
        <v/>
      </c>
      <c r="P8" s="8" t="str">
        <f t="shared" si="1"/>
        <v/>
      </c>
      <c r="Q8" s="8" t="str">
        <f>IF(AND(H8,I8&lt;&gt;""),(I8-H8)*Baggrundsoplysninger!$E$14,"")</f>
        <v/>
      </c>
      <c r="R8" s="8" t="str">
        <f>IF(AND(J8,K8&lt;&gt;""),(K8-J8)*Baggrundsoplysninger!$E$15,"")</f>
        <v/>
      </c>
      <c r="S8" s="8" t="str">
        <f t="shared" si="2"/>
        <v/>
      </c>
      <c r="T8" s="9" t="str">
        <f t="shared" si="3"/>
        <v/>
      </c>
      <c r="U8" s="8" t="str">
        <f t="shared" si="4"/>
        <v/>
      </c>
      <c r="V8" s="8">
        <f>IF(C8="Ma",Baggrundsoplysninger!$B$8,IF(C8="Ti",Baggrundsoplysninger!$C$8,IF(C8="On",Baggrundsoplysninger!$D$8,IF(C8="To",Baggrundsoplysninger!$E$8,IF(C8="Fr",Baggrundsoplysninger!$F$8,IF(C8="Lø",0,IF(C8="Sø",0)))))))</f>
        <v>0.33333333333333331</v>
      </c>
      <c r="W8" s="10" t="str">
        <f t="shared" si="5"/>
        <v/>
      </c>
      <c r="X8" s="83">
        <f t="shared" si="6"/>
        <v>0</v>
      </c>
      <c r="Y8" s="103"/>
    </row>
    <row r="9" spans="1:25">
      <c r="A9" s="100" t="str">
        <f>IF(C9="Ma",WEEKNUM(B9,2)-Baggrundsoplysninger!$I$2,"")</f>
        <v/>
      </c>
      <c r="B9" s="70">
        <f t="shared" si="7"/>
        <v>39787</v>
      </c>
      <c r="C9" s="6" t="str">
        <f>LOOKUP(WEEKDAY(B9,2),{1,2,3,4,5,6,7},{"Ma","Ti","On","To","Fr","Lø","Sø"})</f>
        <v>To</v>
      </c>
      <c r="D9" s="79"/>
      <c r="E9" s="7"/>
      <c r="F9" s="79"/>
      <c r="G9" s="7"/>
      <c r="H9" s="79"/>
      <c r="I9" s="7"/>
      <c r="J9" s="79"/>
      <c r="K9" s="7"/>
      <c r="L9" s="80"/>
      <c r="M9" s="77"/>
      <c r="N9" s="85">
        <f>-IF(M9="","00:00",IF(M9="Ma",Baggrundsoplysninger!$B$8,IF(M9="Ti",Baggrundsoplysninger!$C$8,IF(M9="On",Baggrundsoplysninger!$D$8,IF(M9="To",Baggrundsoplysninger!$E$8,IF(M9="Fr",Baggrundsoplysninger!$F$8,IF(M9="Lø",0,IF(M9="Sø",0))))))))</f>
        <v>0</v>
      </c>
      <c r="O9" s="8" t="str">
        <f t="shared" si="0"/>
        <v/>
      </c>
      <c r="P9" s="8" t="str">
        <f t="shared" si="1"/>
        <v/>
      </c>
      <c r="Q9" s="8" t="str">
        <f>IF(AND(H9,I9&lt;&gt;""),(I9-H9)*Baggrundsoplysninger!$E$14,"")</f>
        <v/>
      </c>
      <c r="R9" s="8" t="str">
        <f>IF(AND(J9,K9&lt;&gt;""),(K9-J9)*Baggrundsoplysninger!$E$15,"")</f>
        <v/>
      </c>
      <c r="S9" s="8" t="str">
        <f t="shared" si="2"/>
        <v/>
      </c>
      <c r="T9" s="9" t="str">
        <f t="shared" si="3"/>
        <v/>
      </c>
      <c r="U9" s="8" t="str">
        <f t="shared" si="4"/>
        <v/>
      </c>
      <c r="V9" s="8">
        <f>IF(C9="Ma",Baggrundsoplysninger!$B$8,IF(C9="Ti",Baggrundsoplysninger!$C$8,IF(C9="On",Baggrundsoplysninger!$D$8,IF(C9="To",Baggrundsoplysninger!$E$8,IF(C9="Fr",Baggrundsoplysninger!$F$8,IF(C9="Lø",0,IF(C9="Sø",0)))))))</f>
        <v>0.33333333333333331</v>
      </c>
      <c r="W9" s="10" t="str">
        <f t="shared" si="5"/>
        <v/>
      </c>
      <c r="X9" s="83">
        <f t="shared" si="6"/>
        <v>0</v>
      </c>
      <c r="Y9" s="103"/>
    </row>
    <row r="10" spans="1:25">
      <c r="A10" s="100" t="str">
        <f>IF(C10="Ma",WEEKNUM(B10,2)-Baggrundsoplysninger!$I$2,"")</f>
        <v/>
      </c>
      <c r="B10" s="70">
        <f t="shared" si="7"/>
        <v>39788</v>
      </c>
      <c r="C10" s="6" t="str">
        <f>LOOKUP(WEEKDAY(B10,2),{1,2,3,4,5,6,7},{"Ma","Ti","On","To","Fr","Lø","Sø"})</f>
        <v>Fr</v>
      </c>
      <c r="D10" s="79"/>
      <c r="E10" s="7"/>
      <c r="F10" s="79"/>
      <c r="G10" s="7"/>
      <c r="H10" s="79"/>
      <c r="I10" s="7"/>
      <c r="J10" s="79"/>
      <c r="K10" s="7"/>
      <c r="L10" s="80"/>
      <c r="M10" s="77"/>
      <c r="N10" s="85">
        <f>-IF(M10="","00:00",IF(M10="Ma",Baggrundsoplysninger!$B$8,IF(M10="Ti",Baggrundsoplysninger!$C$8,IF(M10="On",Baggrundsoplysninger!$D$8,IF(M10="To",Baggrundsoplysninger!$E$8,IF(M10="Fr",Baggrundsoplysninger!$F$8,IF(M10="Lø",0,IF(M10="Sø",0))))))))</f>
        <v>0</v>
      </c>
      <c r="O10" s="8" t="str">
        <f t="shared" si="0"/>
        <v/>
      </c>
      <c r="P10" s="8" t="str">
        <f t="shared" si="1"/>
        <v/>
      </c>
      <c r="Q10" s="8" t="str">
        <f>IF(AND(H10,I10&lt;&gt;""),(I10-H10)*Baggrundsoplysninger!$E$14,"")</f>
        <v/>
      </c>
      <c r="R10" s="8" t="str">
        <f>IF(AND(J10,K10&lt;&gt;""),(K10-J10)*Baggrundsoplysninger!$E$15,"")</f>
        <v/>
      </c>
      <c r="S10" s="8" t="str">
        <f t="shared" si="2"/>
        <v/>
      </c>
      <c r="T10" s="9" t="str">
        <f t="shared" si="3"/>
        <v/>
      </c>
      <c r="U10" s="8" t="str">
        <f t="shared" si="4"/>
        <v/>
      </c>
      <c r="V10" s="8">
        <f>IF(C10="Ma",Baggrundsoplysninger!$B$8,IF(C10="Ti",Baggrundsoplysninger!$C$8,IF(C10="On",Baggrundsoplysninger!$D$8,IF(C10="To",Baggrundsoplysninger!$E$8,IF(C10="Fr",Baggrundsoplysninger!$F$8,IF(C10="Lø",0,IF(C10="Sø",0)))))))</f>
        <v>0.25</v>
      </c>
      <c r="W10" s="10" t="str">
        <f t="shared" si="5"/>
        <v/>
      </c>
      <c r="X10" s="83">
        <f t="shared" si="6"/>
        <v>0</v>
      </c>
      <c r="Y10" s="103"/>
    </row>
    <row r="11" spans="1:25">
      <c r="A11" s="100" t="str">
        <f>IF(C11="Ma",WEEKNUM(B11,2)-Baggrundsoplysninger!$I$2,"")</f>
        <v/>
      </c>
      <c r="B11" s="70">
        <f t="shared" si="7"/>
        <v>39789</v>
      </c>
      <c r="C11" s="6" t="str">
        <f>LOOKUP(WEEKDAY(B11,2),{1,2,3,4,5,6,7},{"Ma","Ti","On","To","Fr","Lø","Sø"})</f>
        <v>Lø</v>
      </c>
      <c r="D11" s="79"/>
      <c r="E11" s="7"/>
      <c r="F11" s="79"/>
      <c r="G11" s="7"/>
      <c r="H11" s="79"/>
      <c r="I11" s="7"/>
      <c r="J11" s="79"/>
      <c r="K11" s="7"/>
      <c r="L11" s="80"/>
      <c r="M11" s="77"/>
      <c r="N11" s="85">
        <f>-IF(M11="","00:00",IF(M11="Ma",Baggrundsoplysninger!$B$8,IF(M11="Ti",Baggrundsoplysninger!$C$8,IF(M11="On",Baggrundsoplysninger!$D$8,IF(M11="To",Baggrundsoplysninger!$E$8,IF(M11="Fr",Baggrundsoplysninger!$F$8,IF(M11="Lø",0,IF(M11="Sø",0))))))))</f>
        <v>0</v>
      </c>
      <c r="O11" s="8" t="str">
        <f t="shared" ref="O11:O34" si="8">IF(AND(D11,E11&lt;&gt;""),(E11-D11),"")</f>
        <v/>
      </c>
      <c r="P11" s="8" t="str">
        <f t="shared" ref="P11:P34" si="9">IF(AND(F11,G11&lt;&gt;""),(G11-F11),"")</f>
        <v/>
      </c>
      <c r="Q11" s="8" t="str">
        <f>IF(AND(H11,I11&lt;&gt;""),(I11-H11)*Baggrundsoplysninger!$E$14,"")</f>
        <v/>
      </c>
      <c r="R11" s="8" t="str">
        <f>IF(AND(J11,K11&lt;&gt;""),(K11-J11)*Baggrundsoplysninger!$E$15,"")</f>
        <v/>
      </c>
      <c r="S11" s="8" t="str">
        <f t="shared" ref="S11:S34" si="10">IF(SUM(O11:R11)&gt;0,(SUM(N11:R11)),"")</f>
        <v/>
      </c>
      <c r="T11" s="9" t="str">
        <f t="shared" ref="T11:T33" si="11">IF(L11="","",IF(L11="Flexdag",0,IF(OR((L11="omsorgsdag-seniordag"),(L11="kursus"),(L11="ferie"),(L11="sygdom"),(L11="Barns 1. sygedag"),(L11="Barns 2. sygedag"),(L11="særlig feriedag"),(L11="helligdag")),V11)))</f>
        <v/>
      </c>
      <c r="U11" s="8" t="str">
        <f t="shared" ref="U11:U34" si="12">IF(OR(S11,T11&lt;&gt;""),SUM(T11,S11),"")</f>
        <v/>
      </c>
      <c r="V11" s="8">
        <f>IF(C11="Ma",Baggrundsoplysninger!$B$8,IF(C11="Ti",Baggrundsoplysninger!$C$8,IF(C11="On",Baggrundsoplysninger!$D$8,IF(C11="To",Baggrundsoplysninger!$E$8,IF(C11="Fr",Baggrundsoplysninger!$F$8,IF(C11="Lø",0,IF(C11="Sø",0)))))))</f>
        <v>0</v>
      </c>
      <c r="W11" s="10" t="str">
        <f t="shared" ref="W11:W34" si="13">IF(U11="","",(-V11+U11+0.0000001))</f>
        <v/>
      </c>
      <c r="X11" s="83">
        <f t="shared" ref="X11:X34" si="14">IF(W11="",X10,IF(W11&lt;&gt;"",X10+W11))</f>
        <v>0</v>
      </c>
      <c r="Y11" s="103"/>
    </row>
    <row r="12" spans="1:25">
      <c r="A12" s="100" t="str">
        <f>IF(C12="Ma",WEEKNUM(B12,2)-Baggrundsoplysninger!$I$2,"")</f>
        <v/>
      </c>
      <c r="B12" s="70">
        <f>B11+1</f>
        <v>39790</v>
      </c>
      <c r="C12" s="6" t="str">
        <f>LOOKUP(WEEKDAY(B12,2),{1,2,3,4,5,6,7},{"Ma","Ti","On","To","Fr","Lø","Sø"})</f>
        <v>Sø</v>
      </c>
      <c r="D12" s="79"/>
      <c r="E12" s="7"/>
      <c r="F12" s="79"/>
      <c r="G12" s="7"/>
      <c r="H12" s="79"/>
      <c r="I12" s="7"/>
      <c r="J12" s="79"/>
      <c r="K12" s="7"/>
      <c r="L12" s="80"/>
      <c r="M12" s="77"/>
      <c r="N12" s="85">
        <f>-IF(M12="","00:00",IF(M12="Ma",Baggrundsoplysninger!$B$8,IF(M12="Ti",Baggrundsoplysninger!$C$8,IF(M12="On",Baggrundsoplysninger!$D$8,IF(M12="To",Baggrundsoplysninger!$E$8,IF(M12="Fr",Baggrundsoplysninger!$F$8,IF(M12="Lø",0,IF(M12="Sø",0))))))))</f>
        <v>0</v>
      </c>
      <c r="O12" s="8" t="str">
        <f t="shared" si="8"/>
        <v/>
      </c>
      <c r="P12" s="8" t="str">
        <f t="shared" si="9"/>
        <v/>
      </c>
      <c r="Q12" s="8" t="str">
        <f>IF(AND(H12,I12&lt;&gt;""),(I12-H12)*Baggrundsoplysninger!$E$14,"")</f>
        <v/>
      </c>
      <c r="R12" s="8" t="str">
        <f>IF(AND(J12,K12&lt;&gt;""),(K12-J12)*Baggrundsoplysninger!$E$15,"")</f>
        <v/>
      </c>
      <c r="S12" s="8" t="str">
        <f t="shared" si="10"/>
        <v/>
      </c>
      <c r="T12" s="9" t="str">
        <f t="shared" si="11"/>
        <v/>
      </c>
      <c r="U12" s="8" t="str">
        <f t="shared" si="12"/>
        <v/>
      </c>
      <c r="V12" s="8">
        <f>IF(C12="Ma",Baggrundsoplysninger!$B$8,IF(C12="Ti",Baggrundsoplysninger!$C$8,IF(C12="On",Baggrundsoplysninger!$D$8,IF(C12="To",Baggrundsoplysninger!$E$8,IF(C12="Fr",Baggrundsoplysninger!$F$8,IF(C12="Lø",0,IF(C12="Sø",0)))))))</f>
        <v>0</v>
      </c>
      <c r="W12" s="10" t="str">
        <f t="shared" si="13"/>
        <v/>
      </c>
      <c r="X12" s="83">
        <f t="shared" si="14"/>
        <v>0</v>
      </c>
      <c r="Y12" s="103"/>
    </row>
    <row r="13" spans="1:25">
      <c r="A13" s="100">
        <f>IF(C13="Ma",WEEKNUM(B13,2)-Baggrundsoplysninger!$I$2,"")</f>
        <v>50</v>
      </c>
      <c r="B13" s="70">
        <f t="shared" ref="B13:B34" si="15">B12+1</f>
        <v>39791</v>
      </c>
      <c r="C13" s="6" t="str">
        <f>LOOKUP(WEEKDAY(B13,2),{1,2,3,4,5,6,7},{"Ma","Ti","On","To","Fr","Lø","Sø"})</f>
        <v>Ma</v>
      </c>
      <c r="D13" s="79"/>
      <c r="E13" s="7"/>
      <c r="F13" s="79"/>
      <c r="G13" s="7"/>
      <c r="H13" s="79"/>
      <c r="I13" s="7"/>
      <c r="J13" s="79"/>
      <c r="K13" s="7"/>
      <c r="L13" s="80"/>
      <c r="M13" s="77"/>
      <c r="N13" s="85">
        <f>-IF(M13="","00:00",IF(M13="Ma",Baggrundsoplysninger!$B$8,IF(M13="Ti",Baggrundsoplysninger!$C$8,IF(M13="On",Baggrundsoplysninger!$D$8,IF(M13="To",Baggrundsoplysninger!$E$8,IF(M13="Fr",Baggrundsoplysninger!$F$8,IF(M13="Lø",0,IF(M13="Sø",0))))))))</f>
        <v>0</v>
      </c>
      <c r="O13" s="8" t="str">
        <f t="shared" si="8"/>
        <v/>
      </c>
      <c r="P13" s="8" t="str">
        <f t="shared" si="9"/>
        <v/>
      </c>
      <c r="Q13" s="8" t="str">
        <f>IF(AND(H13,I13&lt;&gt;""),(I13-H13)*Baggrundsoplysninger!$E$14,"")</f>
        <v/>
      </c>
      <c r="R13" s="8" t="str">
        <f>IF(AND(J13,K13&lt;&gt;""),(K13-J13)*Baggrundsoplysninger!$E$15,"")</f>
        <v/>
      </c>
      <c r="S13" s="8" t="str">
        <f t="shared" si="10"/>
        <v/>
      </c>
      <c r="T13" s="9" t="str">
        <f t="shared" si="11"/>
        <v/>
      </c>
      <c r="U13" s="8" t="str">
        <f t="shared" si="12"/>
        <v/>
      </c>
      <c r="V13" s="8">
        <f>IF(C13="Ma",Baggrundsoplysninger!$B$8,IF(C13="Ti",Baggrundsoplysninger!$C$8,IF(C13="On",Baggrundsoplysninger!$D$8,IF(C13="To",Baggrundsoplysninger!$E$8,IF(C13="Fr",Baggrundsoplysninger!$F$8,IF(C13="Lø",0,IF(C13="Sø",0)))))))</f>
        <v>0.29166666666666669</v>
      </c>
      <c r="W13" s="10" t="str">
        <f t="shared" si="13"/>
        <v/>
      </c>
      <c r="X13" s="83">
        <f t="shared" si="14"/>
        <v>0</v>
      </c>
      <c r="Y13" s="103"/>
    </row>
    <row r="14" spans="1:25">
      <c r="A14" s="100" t="str">
        <f>IF(C14="Ma",WEEKNUM(B14,2)-Baggrundsoplysninger!$I$2,"")</f>
        <v/>
      </c>
      <c r="B14" s="70">
        <f t="shared" si="15"/>
        <v>39792</v>
      </c>
      <c r="C14" s="6" t="str">
        <f>LOOKUP(WEEKDAY(B14,2),{1,2,3,4,5,6,7},{"Ma","Ti","On","To","Fr","Lø","Sø"})</f>
        <v>Ti</v>
      </c>
      <c r="D14" s="79"/>
      <c r="E14" s="7"/>
      <c r="F14" s="79"/>
      <c r="G14" s="7"/>
      <c r="H14" s="79"/>
      <c r="I14" s="7"/>
      <c r="J14" s="79"/>
      <c r="K14" s="7"/>
      <c r="L14" s="80"/>
      <c r="M14" s="77"/>
      <c r="N14" s="85">
        <f>-IF(M14="","00:00",IF(M14="Ma",Baggrundsoplysninger!$B$8,IF(M14="Ti",Baggrundsoplysninger!$C$8,IF(M14="On",Baggrundsoplysninger!$D$8,IF(M14="To",Baggrundsoplysninger!$E$8,IF(M14="Fr",Baggrundsoplysninger!$F$8,IF(M14="Lø",0,IF(M14="Sø",0))))))))</f>
        <v>0</v>
      </c>
      <c r="O14" s="8" t="str">
        <f t="shared" si="8"/>
        <v/>
      </c>
      <c r="P14" s="8" t="str">
        <f t="shared" si="9"/>
        <v/>
      </c>
      <c r="Q14" s="8" t="str">
        <f>IF(AND(H14,I14&lt;&gt;""),(I14-H14)*Baggrundsoplysninger!$E$14,"")</f>
        <v/>
      </c>
      <c r="R14" s="8" t="str">
        <f>IF(AND(J14,K14&lt;&gt;""),(K14-J14)*Baggrundsoplysninger!$E$15,"")</f>
        <v/>
      </c>
      <c r="S14" s="8" t="str">
        <f t="shared" si="10"/>
        <v/>
      </c>
      <c r="T14" s="9" t="str">
        <f t="shared" si="11"/>
        <v/>
      </c>
      <c r="U14" s="8" t="str">
        <f t="shared" si="12"/>
        <v/>
      </c>
      <c r="V14" s="8">
        <f>IF(C14="Ma",Baggrundsoplysninger!$B$8,IF(C14="Ti",Baggrundsoplysninger!$C$8,IF(C14="On",Baggrundsoplysninger!$D$8,IF(C14="To",Baggrundsoplysninger!$E$8,IF(C14="Fr",Baggrundsoplysninger!$F$8,IF(C14="Lø",0,IF(C14="Sø",0)))))))</f>
        <v>0.33333333333333331</v>
      </c>
      <c r="W14" s="10" t="str">
        <f t="shared" si="13"/>
        <v/>
      </c>
      <c r="X14" s="83">
        <f t="shared" si="14"/>
        <v>0</v>
      </c>
      <c r="Y14" s="103"/>
    </row>
    <row r="15" spans="1:25">
      <c r="A15" s="100" t="str">
        <f>IF(C15="Ma",WEEKNUM(B15,2)-Baggrundsoplysninger!$I$2,"")</f>
        <v/>
      </c>
      <c r="B15" s="70">
        <f t="shared" si="15"/>
        <v>39793</v>
      </c>
      <c r="C15" s="6" t="str">
        <f>LOOKUP(WEEKDAY(B15,2),{1,2,3,4,5,6,7},{"Ma","Ti","On","To","Fr","Lø","Sø"})</f>
        <v>On</v>
      </c>
      <c r="D15" s="79"/>
      <c r="E15" s="7"/>
      <c r="F15" s="79"/>
      <c r="G15" s="7"/>
      <c r="H15" s="79"/>
      <c r="I15" s="7"/>
      <c r="J15" s="79"/>
      <c r="K15" s="7"/>
      <c r="L15" s="80"/>
      <c r="M15" s="77"/>
      <c r="N15" s="85">
        <f>-IF(M15="","00:00",IF(M15="Ma",Baggrundsoplysninger!$B$8,IF(M15="Ti",Baggrundsoplysninger!$C$8,IF(M15="On",Baggrundsoplysninger!$D$8,IF(M15="To",Baggrundsoplysninger!$E$8,IF(M15="Fr",Baggrundsoplysninger!$F$8,IF(M15="Lø",0,IF(M15="Sø",0))))))))</f>
        <v>0</v>
      </c>
      <c r="O15" s="8" t="str">
        <f t="shared" si="8"/>
        <v/>
      </c>
      <c r="P15" s="8" t="str">
        <f t="shared" si="9"/>
        <v/>
      </c>
      <c r="Q15" s="8" t="str">
        <f>IF(AND(H15,I15&lt;&gt;""),(I15-H15)*Baggrundsoplysninger!$E$14,"")</f>
        <v/>
      </c>
      <c r="R15" s="8" t="str">
        <f>IF(AND(J15,K15&lt;&gt;""),(K15-J15)*Baggrundsoplysninger!$E$15,"")</f>
        <v/>
      </c>
      <c r="S15" s="8" t="str">
        <f t="shared" si="10"/>
        <v/>
      </c>
      <c r="T15" s="9" t="str">
        <f t="shared" si="11"/>
        <v/>
      </c>
      <c r="U15" s="8" t="str">
        <f t="shared" si="12"/>
        <v/>
      </c>
      <c r="V15" s="8">
        <f>IF(C15="Ma",Baggrundsoplysninger!$B$8,IF(C15="Ti",Baggrundsoplysninger!$C$8,IF(C15="On",Baggrundsoplysninger!$D$8,IF(C15="To",Baggrundsoplysninger!$E$8,IF(C15="Fr",Baggrundsoplysninger!$F$8,IF(C15="Lø",0,IF(C15="Sø",0)))))))</f>
        <v>0.33333333333333331</v>
      </c>
      <c r="W15" s="10" t="str">
        <f t="shared" si="13"/>
        <v/>
      </c>
      <c r="X15" s="83">
        <f t="shared" si="14"/>
        <v>0</v>
      </c>
      <c r="Y15" s="103"/>
    </row>
    <row r="16" spans="1:25">
      <c r="A16" s="100" t="str">
        <f>IF(C16="Ma",WEEKNUM(B16,2)-Baggrundsoplysninger!$I$2,"")</f>
        <v/>
      </c>
      <c r="B16" s="70">
        <f t="shared" si="15"/>
        <v>39794</v>
      </c>
      <c r="C16" s="6" t="str">
        <f>LOOKUP(WEEKDAY(B16,2),{1,2,3,4,5,6,7},{"Ma","Ti","On","To","Fr","Lø","Sø"})</f>
        <v>To</v>
      </c>
      <c r="D16" s="79"/>
      <c r="E16" s="7"/>
      <c r="F16" s="79"/>
      <c r="G16" s="7"/>
      <c r="H16" s="79"/>
      <c r="I16" s="7"/>
      <c r="J16" s="79"/>
      <c r="K16" s="7"/>
      <c r="L16" s="80"/>
      <c r="M16" s="77"/>
      <c r="N16" s="85">
        <f>-IF(M16="","00:00",IF(M16="Ma",Baggrundsoplysninger!$B$8,IF(M16="Ti",Baggrundsoplysninger!$C$8,IF(M16="On",Baggrundsoplysninger!$D$8,IF(M16="To",Baggrundsoplysninger!$E$8,IF(M16="Fr",Baggrundsoplysninger!$F$8,IF(M16="Lø",0,IF(M16="Sø",0))))))))</f>
        <v>0</v>
      </c>
      <c r="O16" s="8" t="str">
        <f t="shared" si="8"/>
        <v/>
      </c>
      <c r="P16" s="8" t="str">
        <f t="shared" si="9"/>
        <v/>
      </c>
      <c r="Q16" s="8" t="str">
        <f>IF(AND(H16,I16&lt;&gt;""),(I16-H16)*Baggrundsoplysninger!$E$14,"")</f>
        <v/>
      </c>
      <c r="R16" s="8" t="str">
        <f>IF(AND(J16,K16&lt;&gt;""),(K16-J16)*Baggrundsoplysninger!$E$15,"")</f>
        <v/>
      </c>
      <c r="S16" s="8" t="str">
        <f t="shared" si="10"/>
        <v/>
      </c>
      <c r="T16" s="9" t="str">
        <f t="shared" si="11"/>
        <v/>
      </c>
      <c r="U16" s="8" t="str">
        <f t="shared" si="12"/>
        <v/>
      </c>
      <c r="V16" s="8">
        <f>IF(C16="Ma",Baggrundsoplysninger!$B$8,IF(C16="Ti",Baggrundsoplysninger!$C$8,IF(C16="On",Baggrundsoplysninger!$D$8,IF(C16="To",Baggrundsoplysninger!$E$8,IF(C16="Fr",Baggrundsoplysninger!$F$8,IF(C16="Lø",0,IF(C16="Sø",0)))))))</f>
        <v>0.33333333333333331</v>
      </c>
      <c r="W16" s="10" t="str">
        <f t="shared" si="13"/>
        <v/>
      </c>
      <c r="X16" s="83">
        <f t="shared" si="14"/>
        <v>0</v>
      </c>
      <c r="Y16" s="103"/>
    </row>
    <row r="17" spans="1:25">
      <c r="A17" s="100" t="str">
        <f>IF(C17="Ma",WEEKNUM(B17,2)-Baggrundsoplysninger!$I$2,"")</f>
        <v/>
      </c>
      <c r="B17" s="70">
        <f t="shared" si="15"/>
        <v>39795</v>
      </c>
      <c r="C17" s="6" t="str">
        <f>LOOKUP(WEEKDAY(B17,2),{1,2,3,4,5,6,7},{"Ma","Ti","On","To","Fr","Lø","Sø"})</f>
        <v>Fr</v>
      </c>
      <c r="D17" s="79"/>
      <c r="E17" s="7"/>
      <c r="F17" s="79"/>
      <c r="G17" s="7"/>
      <c r="H17" s="79"/>
      <c r="I17" s="7"/>
      <c r="J17" s="79"/>
      <c r="K17" s="7"/>
      <c r="L17" s="80"/>
      <c r="M17" s="77"/>
      <c r="N17" s="85">
        <f>-IF(M17="","00:00",IF(M17="Ma",Baggrundsoplysninger!$B$8,IF(M17="Ti",Baggrundsoplysninger!$C$8,IF(M17="On",Baggrundsoplysninger!$D$8,IF(M17="To",Baggrundsoplysninger!$E$8,IF(M17="Fr",Baggrundsoplysninger!$F$8,IF(M17="Lø",0,IF(M17="Sø",0))))))))</f>
        <v>0</v>
      </c>
      <c r="O17" s="8" t="str">
        <f t="shared" si="8"/>
        <v/>
      </c>
      <c r="P17" s="8" t="str">
        <f t="shared" si="9"/>
        <v/>
      </c>
      <c r="Q17" s="8" t="str">
        <f>IF(AND(H17,I17&lt;&gt;""),(I17-H17)*Baggrundsoplysninger!$E$14,"")</f>
        <v/>
      </c>
      <c r="R17" s="8" t="str">
        <f>IF(AND(J17,K17&lt;&gt;""),(K17-J17)*Baggrundsoplysninger!$E$15,"")</f>
        <v/>
      </c>
      <c r="S17" s="8" t="str">
        <f t="shared" si="10"/>
        <v/>
      </c>
      <c r="T17" s="9" t="str">
        <f t="shared" si="11"/>
        <v/>
      </c>
      <c r="U17" s="8" t="str">
        <f t="shared" si="12"/>
        <v/>
      </c>
      <c r="V17" s="8">
        <f>IF(C17="Ma",Baggrundsoplysninger!$B$8,IF(C17="Ti",Baggrundsoplysninger!$C$8,IF(C17="On",Baggrundsoplysninger!$D$8,IF(C17="To",Baggrundsoplysninger!$E$8,IF(C17="Fr",Baggrundsoplysninger!$F$8,IF(C17="Lø",0,IF(C17="Sø",0)))))))</f>
        <v>0.25</v>
      </c>
      <c r="W17" s="10" t="str">
        <f t="shared" si="13"/>
        <v/>
      </c>
      <c r="X17" s="83">
        <f t="shared" si="14"/>
        <v>0</v>
      </c>
      <c r="Y17" s="103"/>
    </row>
    <row r="18" spans="1:25">
      <c r="A18" s="100" t="str">
        <f>IF(C18="Ma",WEEKNUM(B18,2)-Baggrundsoplysninger!$I$2,"")</f>
        <v/>
      </c>
      <c r="B18" s="70">
        <f t="shared" si="15"/>
        <v>39796</v>
      </c>
      <c r="C18" s="6" t="str">
        <f>LOOKUP(WEEKDAY(B18,2),{1,2,3,4,5,6,7},{"Ma","Ti","On","To","Fr","Lø","Sø"})</f>
        <v>Lø</v>
      </c>
      <c r="D18" s="79"/>
      <c r="E18" s="7"/>
      <c r="F18" s="79"/>
      <c r="G18" s="7"/>
      <c r="H18" s="79"/>
      <c r="I18" s="7"/>
      <c r="J18" s="79"/>
      <c r="K18" s="7"/>
      <c r="L18" s="80"/>
      <c r="M18" s="77"/>
      <c r="N18" s="85">
        <f>-IF(M18="","00:00",IF(M18="Ma",Baggrundsoplysninger!$B$8,IF(M18="Ti",Baggrundsoplysninger!$C$8,IF(M18="On",Baggrundsoplysninger!$D$8,IF(M18="To",Baggrundsoplysninger!$E$8,IF(M18="Fr",Baggrundsoplysninger!$F$8,IF(M18="Lø",0,IF(M18="Sø",0))))))))</f>
        <v>0</v>
      </c>
      <c r="O18" s="8" t="str">
        <f t="shared" si="8"/>
        <v/>
      </c>
      <c r="P18" s="8" t="str">
        <f t="shared" si="9"/>
        <v/>
      </c>
      <c r="Q18" s="8" t="str">
        <f>IF(AND(H18,I18&lt;&gt;""),(I18-H18)*Baggrundsoplysninger!$E$14,"")</f>
        <v/>
      </c>
      <c r="R18" s="8" t="str">
        <f>IF(AND(J18,K18&lt;&gt;""),(K18-J18)*Baggrundsoplysninger!$E$15,"")</f>
        <v/>
      </c>
      <c r="S18" s="8" t="str">
        <f t="shared" si="10"/>
        <v/>
      </c>
      <c r="T18" s="9" t="str">
        <f t="shared" si="11"/>
        <v/>
      </c>
      <c r="U18" s="8" t="str">
        <f t="shared" si="12"/>
        <v/>
      </c>
      <c r="V18" s="8">
        <f>IF(C18="Ma",Baggrundsoplysninger!$B$8,IF(C18="Ti",Baggrundsoplysninger!$C$8,IF(C18="On",Baggrundsoplysninger!$D$8,IF(C18="To",Baggrundsoplysninger!$E$8,IF(C18="Fr",Baggrundsoplysninger!$F$8,IF(C18="Lø",0,IF(C18="Sø",0)))))))</f>
        <v>0</v>
      </c>
      <c r="W18" s="10" t="str">
        <f t="shared" si="13"/>
        <v/>
      </c>
      <c r="X18" s="83">
        <f t="shared" si="14"/>
        <v>0</v>
      </c>
      <c r="Y18" s="104"/>
    </row>
    <row r="19" spans="1:25">
      <c r="A19" s="100" t="str">
        <f>IF(C19="Ma",WEEKNUM(B19,2)-Baggrundsoplysninger!$I$2,"")</f>
        <v/>
      </c>
      <c r="B19" s="70">
        <f t="shared" si="15"/>
        <v>39797</v>
      </c>
      <c r="C19" s="6" t="str">
        <f>LOOKUP(WEEKDAY(B19,2),{1,2,3,4,5,6,7},{"Ma","Ti","On","To","Fr","Lø","Sø"})</f>
        <v>Sø</v>
      </c>
      <c r="D19" s="79"/>
      <c r="E19" s="7"/>
      <c r="F19" s="79"/>
      <c r="G19" s="7"/>
      <c r="H19" s="79"/>
      <c r="I19" s="7"/>
      <c r="J19" s="79"/>
      <c r="K19" s="7"/>
      <c r="L19" s="80"/>
      <c r="M19" s="77"/>
      <c r="N19" s="85">
        <f>-IF(M19="","00:00",IF(M19="Ma",Baggrundsoplysninger!$B$8,IF(M19="Ti",Baggrundsoplysninger!$C$8,IF(M19="On",Baggrundsoplysninger!$D$8,IF(M19="To",Baggrundsoplysninger!$E$8,IF(M19="Fr",Baggrundsoplysninger!$F$8,IF(M19="Lø",0,IF(M19="Sø",0))))))))</f>
        <v>0</v>
      </c>
      <c r="O19" s="8" t="str">
        <f t="shared" si="8"/>
        <v/>
      </c>
      <c r="P19" s="8" t="str">
        <f t="shared" si="9"/>
        <v/>
      </c>
      <c r="Q19" s="8" t="str">
        <f>IF(AND(H19,I19&lt;&gt;""),(I19-H19)*Baggrundsoplysninger!$E$14,"")</f>
        <v/>
      </c>
      <c r="R19" s="8" t="str">
        <f>IF(AND(J19,K19&lt;&gt;""),(K19-J19)*Baggrundsoplysninger!$E$15,"")</f>
        <v/>
      </c>
      <c r="S19" s="8" t="str">
        <f t="shared" si="10"/>
        <v/>
      </c>
      <c r="T19" s="9" t="str">
        <f t="shared" si="11"/>
        <v/>
      </c>
      <c r="U19" s="8" t="str">
        <f t="shared" si="12"/>
        <v/>
      </c>
      <c r="V19" s="8">
        <f>IF(C19="Ma",Baggrundsoplysninger!$B$8,IF(C19="Ti",Baggrundsoplysninger!$C$8,IF(C19="On",Baggrundsoplysninger!$D$8,IF(C19="To",Baggrundsoplysninger!$E$8,IF(C19="Fr",Baggrundsoplysninger!$F$8,IF(C19="Lø",0,IF(C19="Sø",0)))))))</f>
        <v>0</v>
      </c>
      <c r="W19" s="10" t="str">
        <f t="shared" si="13"/>
        <v/>
      </c>
      <c r="X19" s="83">
        <f t="shared" si="14"/>
        <v>0</v>
      </c>
      <c r="Y19" s="103"/>
    </row>
    <row r="20" spans="1:25">
      <c r="A20" s="100">
        <f>IF(C20="Ma",WEEKNUM(B20,2)-Baggrundsoplysninger!$I$2,"")</f>
        <v>51</v>
      </c>
      <c r="B20" s="70">
        <f t="shared" si="15"/>
        <v>39798</v>
      </c>
      <c r="C20" s="6" t="str">
        <f>LOOKUP(WEEKDAY(B20,2),{1,2,3,4,5,6,7},{"Ma","Ti","On","To","Fr","Lø","Sø"})</f>
        <v>Ma</v>
      </c>
      <c r="D20" s="79"/>
      <c r="E20" s="7"/>
      <c r="F20" s="79"/>
      <c r="G20" s="7"/>
      <c r="H20" s="79"/>
      <c r="I20" s="7"/>
      <c r="J20" s="79"/>
      <c r="K20" s="7"/>
      <c r="L20" s="80"/>
      <c r="M20" s="77"/>
      <c r="N20" s="85">
        <f>-IF(M20="","00:00",IF(M20="Ma",Baggrundsoplysninger!$B$8,IF(M20="Ti",Baggrundsoplysninger!$C$8,IF(M20="On",Baggrundsoplysninger!$D$8,IF(M20="To",Baggrundsoplysninger!$E$8,IF(M20="Fr",Baggrundsoplysninger!$F$8,IF(M20="Lø",0,IF(M20="Sø",0))))))))</f>
        <v>0</v>
      </c>
      <c r="O20" s="8" t="str">
        <f t="shared" si="8"/>
        <v/>
      </c>
      <c r="P20" s="8" t="str">
        <f t="shared" si="9"/>
        <v/>
      </c>
      <c r="Q20" s="8" t="str">
        <f>IF(AND(H20,I20&lt;&gt;""),(I20-H20)*Baggrundsoplysninger!$E$14,"")</f>
        <v/>
      </c>
      <c r="R20" s="8" t="str">
        <f>IF(AND(J20,K20&lt;&gt;""),(K20-J20)*Baggrundsoplysninger!$E$15,"")</f>
        <v/>
      </c>
      <c r="S20" s="8" t="str">
        <f t="shared" si="10"/>
        <v/>
      </c>
      <c r="T20" s="9" t="str">
        <f t="shared" si="11"/>
        <v/>
      </c>
      <c r="U20" s="8" t="str">
        <f t="shared" si="12"/>
        <v/>
      </c>
      <c r="V20" s="8">
        <f>IF(C20="Ma",Baggrundsoplysninger!$B$8,IF(C20="Ti",Baggrundsoplysninger!$C$8,IF(C20="On",Baggrundsoplysninger!$D$8,IF(C20="To",Baggrundsoplysninger!$E$8,IF(C20="Fr",Baggrundsoplysninger!$F$8,IF(C20="Lø",0,IF(C20="Sø",0)))))))</f>
        <v>0.29166666666666669</v>
      </c>
      <c r="W20" s="10" t="str">
        <f t="shared" si="13"/>
        <v/>
      </c>
      <c r="X20" s="83">
        <f t="shared" si="14"/>
        <v>0</v>
      </c>
      <c r="Y20" s="103"/>
    </row>
    <row r="21" spans="1:25">
      <c r="A21" s="100" t="str">
        <f>IF(C21="Ma",WEEKNUM(B21,2)-Baggrundsoplysninger!$I$2,"")</f>
        <v/>
      </c>
      <c r="B21" s="70">
        <f t="shared" si="15"/>
        <v>39799</v>
      </c>
      <c r="C21" s="6" t="str">
        <f>LOOKUP(WEEKDAY(B21,2),{1,2,3,4,5,6,7},{"Ma","Ti","On","To","Fr","Lø","Sø"})</f>
        <v>Ti</v>
      </c>
      <c r="D21" s="79"/>
      <c r="E21" s="7"/>
      <c r="F21" s="79"/>
      <c r="G21" s="7"/>
      <c r="H21" s="79"/>
      <c r="I21" s="7"/>
      <c r="J21" s="79"/>
      <c r="K21" s="7"/>
      <c r="L21" s="80"/>
      <c r="M21" s="77"/>
      <c r="N21" s="85">
        <f>-IF(M21="","00:00",IF(M21="Ma",Baggrundsoplysninger!$B$8,IF(M21="Ti",Baggrundsoplysninger!$C$8,IF(M21="On",Baggrundsoplysninger!$D$8,IF(M21="To",Baggrundsoplysninger!$E$8,IF(M21="Fr",Baggrundsoplysninger!$F$8,IF(M21="Lø",0,IF(M21="Sø",0))))))))</f>
        <v>0</v>
      </c>
      <c r="O21" s="8" t="str">
        <f t="shared" si="8"/>
        <v/>
      </c>
      <c r="P21" s="8" t="str">
        <f t="shared" si="9"/>
        <v/>
      </c>
      <c r="Q21" s="8" t="str">
        <f>IF(AND(H21,I21&lt;&gt;""),(I21-H21)*Baggrundsoplysninger!$E$14,"")</f>
        <v/>
      </c>
      <c r="R21" s="8" t="str">
        <f>IF(AND(J21,K21&lt;&gt;""),(K21-J21)*Baggrundsoplysninger!$E$15,"")</f>
        <v/>
      </c>
      <c r="S21" s="8" t="str">
        <f t="shared" si="10"/>
        <v/>
      </c>
      <c r="T21" s="9" t="str">
        <f t="shared" si="11"/>
        <v/>
      </c>
      <c r="U21" s="8" t="str">
        <f t="shared" si="12"/>
        <v/>
      </c>
      <c r="V21" s="8">
        <f>IF(C21="Ma",Baggrundsoplysninger!$B$8,IF(C21="Ti",Baggrundsoplysninger!$C$8,IF(C21="On",Baggrundsoplysninger!$D$8,IF(C21="To",Baggrundsoplysninger!$E$8,IF(C21="Fr",Baggrundsoplysninger!$F$8,IF(C21="Lø",0,IF(C21="Sø",0)))))))</f>
        <v>0.33333333333333331</v>
      </c>
      <c r="W21" s="10" t="str">
        <f t="shared" si="13"/>
        <v/>
      </c>
      <c r="X21" s="83">
        <f t="shared" si="14"/>
        <v>0</v>
      </c>
      <c r="Y21" s="103"/>
    </row>
    <row r="22" spans="1:25">
      <c r="A22" s="100" t="str">
        <f>IF(C22="Ma",WEEKNUM(B22,2)-Baggrundsoplysninger!$I$2,"")</f>
        <v/>
      </c>
      <c r="B22" s="70">
        <f t="shared" si="15"/>
        <v>39800</v>
      </c>
      <c r="C22" s="6" t="str">
        <f>LOOKUP(WEEKDAY(B22,2),{1,2,3,4,5,6,7},{"Ma","Ti","On","To","Fr","Lø","Sø"})</f>
        <v>On</v>
      </c>
      <c r="D22" s="79"/>
      <c r="E22" s="7"/>
      <c r="F22" s="79"/>
      <c r="G22" s="7"/>
      <c r="H22" s="79"/>
      <c r="I22" s="7"/>
      <c r="J22" s="79"/>
      <c r="K22" s="7"/>
      <c r="L22" s="80"/>
      <c r="M22" s="77"/>
      <c r="N22" s="85">
        <f>-IF(M22="","00:00",IF(M22="Ma",Baggrundsoplysninger!$B$8,IF(M22="Ti",Baggrundsoplysninger!$C$8,IF(M22="On",Baggrundsoplysninger!$D$8,IF(M22="To",Baggrundsoplysninger!$E$8,IF(M22="Fr",Baggrundsoplysninger!$F$8,IF(M22="Lø",0,IF(M22="Sø",0))))))))</f>
        <v>0</v>
      </c>
      <c r="O22" s="8" t="str">
        <f t="shared" si="8"/>
        <v/>
      </c>
      <c r="P22" s="8" t="str">
        <f t="shared" si="9"/>
        <v/>
      </c>
      <c r="Q22" s="8" t="str">
        <f>IF(AND(H22,I22&lt;&gt;""),(I22-H22)*Baggrundsoplysninger!$E$14,"")</f>
        <v/>
      </c>
      <c r="R22" s="8" t="str">
        <f>IF(AND(J22,K22&lt;&gt;""),(K22-J22)*Baggrundsoplysninger!$E$15,"")</f>
        <v/>
      </c>
      <c r="S22" s="8" t="str">
        <f t="shared" si="10"/>
        <v/>
      </c>
      <c r="T22" s="9" t="str">
        <f t="shared" si="11"/>
        <v/>
      </c>
      <c r="U22" s="8" t="str">
        <f t="shared" si="12"/>
        <v/>
      </c>
      <c r="V22" s="8">
        <f>IF(C22="Ma",Baggrundsoplysninger!$B$8,IF(C22="Ti",Baggrundsoplysninger!$C$8,IF(C22="On",Baggrundsoplysninger!$D$8,IF(C22="To",Baggrundsoplysninger!$E$8,IF(C22="Fr",Baggrundsoplysninger!$F$8,IF(C22="Lø",0,IF(C22="Sø",0)))))))</f>
        <v>0.33333333333333331</v>
      </c>
      <c r="W22" s="10" t="str">
        <f t="shared" si="13"/>
        <v/>
      </c>
      <c r="X22" s="83">
        <f t="shared" si="14"/>
        <v>0</v>
      </c>
      <c r="Y22" s="103"/>
    </row>
    <row r="23" spans="1:25">
      <c r="A23" s="100" t="str">
        <f>IF(C23="Ma",WEEKNUM(B23,2)-Baggrundsoplysninger!$I$2,"")</f>
        <v/>
      </c>
      <c r="B23" s="70">
        <f t="shared" si="15"/>
        <v>39801</v>
      </c>
      <c r="C23" s="6" t="str">
        <f>LOOKUP(WEEKDAY(B23,2),{1,2,3,4,5,6,7},{"Ma","Ti","On","To","Fr","Lø","Sø"})</f>
        <v>To</v>
      </c>
      <c r="D23" s="79"/>
      <c r="E23" s="7"/>
      <c r="F23" s="79"/>
      <c r="G23" s="7"/>
      <c r="H23" s="79"/>
      <c r="I23" s="7"/>
      <c r="J23" s="79"/>
      <c r="K23" s="7"/>
      <c r="L23" s="80"/>
      <c r="M23" s="77"/>
      <c r="N23" s="85">
        <f>-IF(M23="","00:00",IF(M23="Ma",Baggrundsoplysninger!$B$8,IF(M23="Ti",Baggrundsoplysninger!$C$8,IF(M23="On",Baggrundsoplysninger!$D$8,IF(M23="To",Baggrundsoplysninger!$E$8,IF(M23="Fr",Baggrundsoplysninger!$F$8,IF(M23="Lø",0,IF(M23="Sø",0))))))))</f>
        <v>0</v>
      </c>
      <c r="O23" s="8" t="str">
        <f t="shared" si="8"/>
        <v/>
      </c>
      <c r="P23" s="8" t="str">
        <f t="shared" si="9"/>
        <v/>
      </c>
      <c r="Q23" s="8" t="str">
        <f>IF(AND(H23,I23&lt;&gt;""),(I23-H23)*Baggrundsoplysninger!$E$14,"")</f>
        <v/>
      </c>
      <c r="R23" s="8" t="str">
        <f>IF(AND(J23,K23&lt;&gt;""),(K23-J23)*Baggrundsoplysninger!$E$15,"")</f>
        <v/>
      </c>
      <c r="S23" s="8" t="str">
        <f t="shared" si="10"/>
        <v/>
      </c>
      <c r="T23" s="9" t="str">
        <f t="shared" si="11"/>
        <v/>
      </c>
      <c r="U23" s="8" t="str">
        <f t="shared" si="12"/>
        <v/>
      </c>
      <c r="V23" s="8">
        <f>IF(C23="Ma",Baggrundsoplysninger!$B$8,IF(C23="Ti",Baggrundsoplysninger!$C$8,IF(C23="On",Baggrundsoplysninger!$D$8,IF(C23="To",Baggrundsoplysninger!$E$8,IF(C23="Fr",Baggrundsoplysninger!$F$8,IF(C23="Lø",0,IF(C23="Sø",0)))))))</f>
        <v>0.33333333333333331</v>
      </c>
      <c r="W23" s="10" t="str">
        <f t="shared" si="13"/>
        <v/>
      </c>
      <c r="X23" s="83">
        <f t="shared" si="14"/>
        <v>0</v>
      </c>
      <c r="Y23" s="103"/>
    </row>
    <row r="24" spans="1:25">
      <c r="A24" s="100" t="str">
        <f>IF(C24="Ma",WEEKNUM(B24,2)-Baggrundsoplysninger!$I$2,"")</f>
        <v/>
      </c>
      <c r="B24" s="70">
        <f t="shared" si="15"/>
        <v>39802</v>
      </c>
      <c r="C24" s="6" t="str">
        <f>LOOKUP(WEEKDAY(B24,2),{1,2,3,4,5,6,7},{"Ma","Ti","On","To","Fr","Lø","Sø"})</f>
        <v>Fr</v>
      </c>
      <c r="D24" s="79"/>
      <c r="E24" s="7"/>
      <c r="F24" s="79"/>
      <c r="G24" s="7"/>
      <c r="H24" s="79"/>
      <c r="I24" s="7"/>
      <c r="J24" s="79"/>
      <c r="K24" s="7"/>
      <c r="L24" s="80"/>
      <c r="M24" s="77"/>
      <c r="N24" s="85">
        <f>-IF(M24="","00:00",IF(M24="Ma",Baggrundsoplysninger!$B$8,IF(M24="Ti",Baggrundsoplysninger!$C$8,IF(M24="On",Baggrundsoplysninger!$D$8,IF(M24="To",Baggrundsoplysninger!$E$8,IF(M24="Fr",Baggrundsoplysninger!$F$8,IF(M24="Lø",0,IF(M24="Sø",0))))))))</f>
        <v>0</v>
      </c>
      <c r="O24" s="8" t="str">
        <f t="shared" si="8"/>
        <v/>
      </c>
      <c r="P24" s="8" t="str">
        <f t="shared" si="9"/>
        <v/>
      </c>
      <c r="Q24" s="8" t="str">
        <f>IF(AND(H24,I24&lt;&gt;""),(I24-H24)*Baggrundsoplysninger!$E$14,"")</f>
        <v/>
      </c>
      <c r="R24" s="8" t="str">
        <f>IF(AND(J24,K24&lt;&gt;""),(K24-J24)*Baggrundsoplysninger!$E$15,"")</f>
        <v/>
      </c>
      <c r="S24" s="8" t="str">
        <f t="shared" si="10"/>
        <v/>
      </c>
      <c r="T24" s="9" t="str">
        <f t="shared" si="11"/>
        <v/>
      </c>
      <c r="U24" s="8" t="str">
        <f t="shared" si="12"/>
        <v/>
      </c>
      <c r="V24" s="8">
        <f>IF(C24="Ma",Baggrundsoplysninger!$B$8,IF(C24="Ti",Baggrundsoplysninger!$C$8,IF(C24="On",Baggrundsoplysninger!$D$8,IF(C24="To",Baggrundsoplysninger!$E$8,IF(C24="Fr",Baggrundsoplysninger!$F$8,IF(C24="Lø",0,IF(C24="Sø",0)))))))</f>
        <v>0.25</v>
      </c>
      <c r="W24" s="10" t="str">
        <f t="shared" si="13"/>
        <v/>
      </c>
      <c r="X24" s="83">
        <f t="shared" si="14"/>
        <v>0</v>
      </c>
      <c r="Y24" s="105"/>
    </row>
    <row r="25" spans="1:25">
      <c r="A25" s="100" t="str">
        <f>IF(C25="Ma",WEEKNUM(B25,2)-Baggrundsoplysninger!$I$2,"")</f>
        <v/>
      </c>
      <c r="B25" s="70">
        <f t="shared" si="15"/>
        <v>39803</v>
      </c>
      <c r="C25" s="6" t="str">
        <f>LOOKUP(WEEKDAY(B25,2),{1,2,3,4,5,6,7},{"Ma","Ti","On","To","Fr","Lø","Sø"})</f>
        <v>Lø</v>
      </c>
      <c r="D25" s="79"/>
      <c r="E25" s="7"/>
      <c r="F25" s="79"/>
      <c r="G25" s="7"/>
      <c r="H25" s="79"/>
      <c r="I25" s="7"/>
      <c r="J25" s="79"/>
      <c r="K25" s="7"/>
      <c r="L25" s="80"/>
      <c r="M25" s="77"/>
      <c r="N25" s="85">
        <f>-IF(M25="","00:00",IF(M25="Ma",Baggrundsoplysninger!$B$8,IF(M25="Ti",Baggrundsoplysninger!$C$8,IF(M25="On",Baggrundsoplysninger!$D$8,IF(M25="To",Baggrundsoplysninger!$E$8,IF(M25="Fr",Baggrundsoplysninger!$F$8,IF(M25="Lø",0,IF(M25="Sø",0))))))))</f>
        <v>0</v>
      </c>
      <c r="O25" s="8" t="str">
        <f t="shared" si="8"/>
        <v/>
      </c>
      <c r="P25" s="8" t="str">
        <f t="shared" si="9"/>
        <v/>
      </c>
      <c r="Q25" s="8" t="str">
        <f>IF(AND(H25,I25&lt;&gt;""),(I25-H25)*Baggrundsoplysninger!$E$14,"")</f>
        <v/>
      </c>
      <c r="R25" s="8" t="str">
        <f>IF(AND(J25,K25&lt;&gt;""),(K25-J25)*Baggrundsoplysninger!$E$15,"")</f>
        <v/>
      </c>
      <c r="S25" s="8" t="str">
        <f t="shared" si="10"/>
        <v/>
      </c>
      <c r="T25" s="9" t="str">
        <f t="shared" si="11"/>
        <v/>
      </c>
      <c r="U25" s="8" t="str">
        <f t="shared" si="12"/>
        <v/>
      </c>
      <c r="V25" s="8">
        <f>IF(C25="Ma",Baggrundsoplysninger!$B$8,IF(C25="Ti",Baggrundsoplysninger!$C$8,IF(C25="On",Baggrundsoplysninger!$D$8,IF(C25="To",Baggrundsoplysninger!$E$8,IF(C25="Fr",Baggrundsoplysninger!$F$8,IF(C25="Lø",0,IF(C25="Sø",0)))))))</f>
        <v>0</v>
      </c>
      <c r="W25" s="10" t="str">
        <f t="shared" si="13"/>
        <v/>
      </c>
      <c r="X25" s="83">
        <f t="shared" si="14"/>
        <v>0</v>
      </c>
      <c r="Y25" s="103"/>
    </row>
    <row r="26" spans="1:25">
      <c r="A26" s="100" t="str">
        <f>IF(C26="Ma",WEEKNUM(B26,2)-Baggrundsoplysninger!$I$2,"")</f>
        <v/>
      </c>
      <c r="B26" s="70">
        <f t="shared" si="15"/>
        <v>39804</v>
      </c>
      <c r="C26" s="6" t="str">
        <f>LOOKUP(WEEKDAY(B26,2),{1,2,3,4,5,6,7},{"Ma","Ti","On","To","Fr","Lø","Sø"})</f>
        <v>Sø</v>
      </c>
      <c r="D26" s="79"/>
      <c r="E26" s="7"/>
      <c r="F26" s="79"/>
      <c r="G26" s="7"/>
      <c r="H26" s="79"/>
      <c r="I26" s="7"/>
      <c r="J26" s="79"/>
      <c r="K26" s="7"/>
      <c r="L26" s="80"/>
      <c r="M26" s="77"/>
      <c r="N26" s="85">
        <f>-IF(M26="","00:00",IF(M26="Ma",Baggrundsoplysninger!$B$8,IF(M26="Ti",Baggrundsoplysninger!$C$8,IF(M26="On",Baggrundsoplysninger!$D$8,IF(M26="To",Baggrundsoplysninger!$E$8,IF(M26="Fr",Baggrundsoplysninger!$F$8,IF(M26="Lø",0,IF(M26="Sø",0))))))))</f>
        <v>0</v>
      </c>
      <c r="O26" s="8" t="str">
        <f t="shared" si="8"/>
        <v/>
      </c>
      <c r="P26" s="8" t="str">
        <f t="shared" si="9"/>
        <v/>
      </c>
      <c r="Q26" s="8" t="str">
        <f>IF(AND(H26,I26&lt;&gt;""),(I26-H26)*Baggrundsoplysninger!$E$14,"")</f>
        <v/>
      </c>
      <c r="R26" s="8" t="str">
        <f>IF(AND(J26,K26&lt;&gt;""),(K26-J26)*Baggrundsoplysninger!$E$15,"")</f>
        <v/>
      </c>
      <c r="S26" s="8" t="str">
        <f t="shared" si="10"/>
        <v/>
      </c>
      <c r="T26" s="9" t="str">
        <f t="shared" si="11"/>
        <v/>
      </c>
      <c r="U26" s="8" t="str">
        <f t="shared" si="12"/>
        <v/>
      </c>
      <c r="V26" s="8">
        <f>IF(C26="Ma",Baggrundsoplysninger!$B$8,IF(C26="Ti",Baggrundsoplysninger!$C$8,IF(C26="On",Baggrundsoplysninger!$D$8,IF(C26="To",Baggrundsoplysninger!$E$8,IF(C26="Fr",Baggrundsoplysninger!$F$8,IF(C26="Lø",0,IF(C26="Sø",0)))))))</f>
        <v>0</v>
      </c>
      <c r="W26" s="10" t="str">
        <f t="shared" si="13"/>
        <v/>
      </c>
      <c r="X26" s="83">
        <f t="shared" si="14"/>
        <v>0</v>
      </c>
      <c r="Y26" s="103"/>
    </row>
    <row r="27" spans="1:25">
      <c r="A27" s="100">
        <f>IF(C27="Ma",WEEKNUM(B27,2)-Baggrundsoplysninger!$I$2,"")</f>
        <v>52</v>
      </c>
      <c r="B27" s="70">
        <f t="shared" si="15"/>
        <v>39805</v>
      </c>
      <c r="C27" s="6" t="str">
        <f>LOOKUP(WEEKDAY(B27,2),{1,2,3,4,5,6,7},{"Ma","Ti","On","To","Fr","Lø","Sø"})</f>
        <v>Ma</v>
      </c>
      <c r="D27" s="79"/>
      <c r="E27" s="7"/>
      <c r="F27" s="79"/>
      <c r="G27" s="7"/>
      <c r="H27" s="79"/>
      <c r="I27" s="7"/>
      <c r="J27" s="79"/>
      <c r="K27" s="7"/>
      <c r="L27" s="80"/>
      <c r="M27" s="77"/>
      <c r="N27" s="85">
        <f>-IF(M27="","00:00",IF(M27="Ma",Baggrundsoplysninger!$B$8,IF(M27="Ti",Baggrundsoplysninger!$C$8,IF(M27="On",Baggrundsoplysninger!$D$8,IF(M27="To",Baggrundsoplysninger!$E$8,IF(M27="Fr",Baggrundsoplysninger!$F$8,IF(M27="Lø",0,IF(M27="Sø",0))))))))</f>
        <v>0</v>
      </c>
      <c r="O27" s="8" t="str">
        <f t="shared" si="8"/>
        <v/>
      </c>
      <c r="P27" s="8" t="str">
        <f t="shared" si="9"/>
        <v/>
      </c>
      <c r="Q27" s="8" t="str">
        <f>IF(AND(H27,I27&lt;&gt;""),(I27-H27)*Baggrundsoplysninger!$E$14,"")</f>
        <v/>
      </c>
      <c r="R27" s="8" t="str">
        <f>IF(AND(J27,K27&lt;&gt;""),(K27-J27)*Baggrundsoplysninger!$E$15,"")</f>
        <v/>
      </c>
      <c r="S27" s="8" t="str">
        <f t="shared" si="10"/>
        <v/>
      </c>
      <c r="T27" s="9" t="str">
        <f t="shared" si="11"/>
        <v/>
      </c>
      <c r="U27" s="8" t="str">
        <f t="shared" si="12"/>
        <v/>
      </c>
      <c r="V27" s="8">
        <f>IF(C27="Ma",Baggrundsoplysninger!$B$8,IF(C27="Ti",Baggrundsoplysninger!$C$8,IF(C27="On",Baggrundsoplysninger!$D$8,IF(C27="To",Baggrundsoplysninger!$E$8,IF(C27="Fr",Baggrundsoplysninger!$F$8,IF(C27="Lø",0,IF(C27="Sø",0)))))))</f>
        <v>0.29166666666666669</v>
      </c>
      <c r="W27" s="10" t="str">
        <f t="shared" si="13"/>
        <v/>
      </c>
      <c r="X27" s="83">
        <f t="shared" si="14"/>
        <v>0</v>
      </c>
      <c r="Y27" s="103"/>
    </row>
    <row r="28" spans="1:25">
      <c r="A28" s="100" t="str">
        <f>IF(C28="Ma",WEEKNUM(B28,2)-Baggrundsoplysninger!$I$2,"")</f>
        <v/>
      </c>
      <c r="B28" s="70">
        <f t="shared" si="15"/>
        <v>39806</v>
      </c>
      <c r="C28" s="6" t="str">
        <f>LOOKUP(WEEKDAY(B28,2),{1,2,3,4,5,6,7},{"Ma","Ti","On","To","Fr","Lø","Sø"})</f>
        <v>Ti</v>
      </c>
      <c r="D28" s="79"/>
      <c r="E28" s="7"/>
      <c r="F28" s="79"/>
      <c r="G28" s="7"/>
      <c r="H28" s="79"/>
      <c r="I28" s="7"/>
      <c r="J28" s="79"/>
      <c r="K28" s="7"/>
      <c r="L28" s="80"/>
      <c r="M28" s="77"/>
      <c r="N28" s="85">
        <f>-IF(M28="","00:00",IF(M28="Ma",Baggrundsoplysninger!$B$8,IF(M28="Ti",Baggrundsoplysninger!$C$8,IF(M28="On",Baggrundsoplysninger!$D$8,IF(M28="To",Baggrundsoplysninger!$E$8,IF(M28="Fr",Baggrundsoplysninger!$F$8,IF(M28="Lø",0,IF(M28="Sø",0))))))))</f>
        <v>0</v>
      </c>
      <c r="O28" s="8" t="str">
        <f t="shared" si="8"/>
        <v/>
      </c>
      <c r="P28" s="8" t="str">
        <f t="shared" si="9"/>
        <v/>
      </c>
      <c r="Q28" s="8" t="str">
        <f>IF(AND(H28,I28&lt;&gt;""),(I28-H28)*Baggrundsoplysninger!$E$14,"")</f>
        <v/>
      </c>
      <c r="R28" s="8" t="str">
        <f>IF(AND(J28,K28&lt;&gt;""),(K28-J28)*Baggrundsoplysninger!$E$15,"")</f>
        <v/>
      </c>
      <c r="S28" s="8" t="str">
        <f t="shared" si="10"/>
        <v/>
      </c>
      <c r="T28" s="9" t="str">
        <f t="shared" si="11"/>
        <v/>
      </c>
      <c r="U28" s="8" t="str">
        <f t="shared" si="12"/>
        <v/>
      </c>
      <c r="V28" s="8">
        <f>IF(C28="Ma",Baggrundsoplysninger!$B$8,IF(C28="Ti",Baggrundsoplysninger!$C$8,IF(C28="On",Baggrundsoplysninger!$D$8,IF(C28="To",Baggrundsoplysninger!$E$8,IF(C28="Fr",Baggrundsoplysninger!$F$8,IF(C28="Lø",0,IF(C28="Sø",0)))))))</f>
        <v>0.33333333333333331</v>
      </c>
      <c r="W28" s="10" t="str">
        <f t="shared" si="13"/>
        <v/>
      </c>
      <c r="X28" s="83">
        <f t="shared" si="14"/>
        <v>0</v>
      </c>
      <c r="Y28" s="103"/>
    </row>
    <row r="29" spans="1:25">
      <c r="A29" s="100" t="str">
        <f>IF(C29="Ma",WEEKNUM(B29,2)-Baggrundsoplysninger!$I$2,"")</f>
        <v/>
      </c>
      <c r="B29" s="70">
        <f t="shared" si="15"/>
        <v>39807</v>
      </c>
      <c r="C29" s="6" t="str">
        <f>LOOKUP(WEEKDAY(B29,2),{1,2,3,4,5,6,7},{"Ma","Ti","On","To","Fr","Lø","Sø"})</f>
        <v>On</v>
      </c>
      <c r="D29" s="79"/>
      <c r="E29" s="7"/>
      <c r="F29" s="79"/>
      <c r="G29" s="7"/>
      <c r="H29" s="79"/>
      <c r="I29" s="7"/>
      <c r="J29" s="79"/>
      <c r="K29" s="7"/>
      <c r="L29" s="80"/>
      <c r="M29" s="77"/>
      <c r="N29" s="85">
        <f>-IF(M29="","00:00",IF(M29="Ma",Baggrundsoplysninger!$B$8,IF(M29="Ti",Baggrundsoplysninger!$C$8,IF(M29="On",Baggrundsoplysninger!$D$8,IF(M29="To",Baggrundsoplysninger!$E$8,IF(M29="Fr",Baggrundsoplysninger!$F$8,IF(M29="Lø",0,IF(M29="Sø",0))))))))</f>
        <v>0</v>
      </c>
      <c r="O29" s="8" t="str">
        <f t="shared" si="8"/>
        <v/>
      </c>
      <c r="P29" s="8" t="str">
        <f t="shared" si="9"/>
        <v/>
      </c>
      <c r="Q29" s="8" t="str">
        <f>IF(AND(H29,I29&lt;&gt;""),(I29-H29)*Baggrundsoplysninger!$E$14,"")</f>
        <v/>
      </c>
      <c r="R29" s="8" t="str">
        <f>IF(AND(J29,K29&lt;&gt;""),(K29-J29)*Baggrundsoplysninger!$E$15,"")</f>
        <v/>
      </c>
      <c r="S29" s="8" t="str">
        <f t="shared" si="10"/>
        <v/>
      </c>
      <c r="T29" s="9" t="str">
        <f t="shared" si="11"/>
        <v/>
      </c>
      <c r="U29" s="8" t="str">
        <f t="shared" si="12"/>
        <v/>
      </c>
      <c r="V29" s="8">
        <f>IF(C29="Ma",Baggrundsoplysninger!$B$8,IF(C29="Ti",Baggrundsoplysninger!$C$8,IF(C29="On",Baggrundsoplysninger!$D$8,IF(C29="To",Baggrundsoplysninger!$E$8,IF(C29="Fr",Baggrundsoplysninger!$F$8,IF(C29="Lø",0,IF(C29="Sø",0)))))))</f>
        <v>0.33333333333333331</v>
      </c>
      <c r="W29" s="10" t="str">
        <f t="shared" si="13"/>
        <v/>
      </c>
      <c r="X29" s="83">
        <f t="shared" si="14"/>
        <v>0</v>
      </c>
      <c r="Y29" s="103"/>
    </row>
    <row r="30" spans="1:25">
      <c r="A30" s="100" t="str">
        <f>IF(C30="Ma",WEEKNUM(B30,2)-Baggrundsoplysninger!$I$2,"")</f>
        <v/>
      </c>
      <c r="B30" s="70">
        <f t="shared" si="15"/>
        <v>39808</v>
      </c>
      <c r="C30" s="6" t="str">
        <f>LOOKUP(WEEKDAY(B30,2),{1,2,3,4,5,6,7},{"Ma","Ti","On","To","Fr","Lø","Sø"})</f>
        <v>To</v>
      </c>
      <c r="D30" s="79"/>
      <c r="E30" s="7"/>
      <c r="F30" s="79"/>
      <c r="G30" s="7"/>
      <c r="H30" s="79"/>
      <c r="I30" s="7"/>
      <c r="J30" s="79"/>
      <c r="K30" s="7"/>
      <c r="L30" s="80"/>
      <c r="M30" s="77"/>
      <c r="N30" s="85">
        <f>-IF(M30="","00:00",IF(M30="Ma",Baggrundsoplysninger!$B$8,IF(M30="Ti",Baggrundsoplysninger!$C$8,IF(M30="On",Baggrundsoplysninger!$D$8,IF(M30="To",Baggrundsoplysninger!$E$8,IF(M30="Fr",Baggrundsoplysninger!$F$8,IF(M30="Lø",0,IF(M30="Sø",0))))))))</f>
        <v>0</v>
      </c>
      <c r="O30" s="8" t="str">
        <f t="shared" si="8"/>
        <v/>
      </c>
      <c r="P30" s="8" t="str">
        <f t="shared" si="9"/>
        <v/>
      </c>
      <c r="Q30" s="8" t="str">
        <f>IF(AND(H30,I30&lt;&gt;""),(I30-H30)*Baggrundsoplysninger!$E$14,"")</f>
        <v/>
      </c>
      <c r="R30" s="8" t="str">
        <f>IF(AND(J30,K30&lt;&gt;""),(K30-J30)*Baggrundsoplysninger!$E$15,"")</f>
        <v/>
      </c>
      <c r="S30" s="8" t="str">
        <f t="shared" si="10"/>
        <v/>
      </c>
      <c r="T30" s="9" t="str">
        <f t="shared" si="11"/>
        <v/>
      </c>
      <c r="U30" s="8" t="str">
        <f t="shared" si="12"/>
        <v/>
      </c>
      <c r="V30" s="8">
        <f>IF(C30="Ma",Baggrundsoplysninger!$B$8,IF(C30="Ti",Baggrundsoplysninger!$C$8,IF(C30="On",Baggrundsoplysninger!$D$8,IF(C30="To",Baggrundsoplysninger!$E$8,IF(C30="Fr",Baggrundsoplysninger!$F$8,IF(C30="Lø",0,IF(C30="Sø",0)))))))</f>
        <v>0.33333333333333331</v>
      </c>
      <c r="W30" s="10" t="str">
        <f t="shared" si="13"/>
        <v/>
      </c>
      <c r="X30" s="83">
        <f t="shared" si="14"/>
        <v>0</v>
      </c>
      <c r="Y30" s="103"/>
    </row>
    <row r="31" spans="1:25">
      <c r="A31" s="100" t="str">
        <f>IF(C31="Ma",WEEKNUM(B31,2)-Baggrundsoplysninger!$I$2,"")</f>
        <v/>
      </c>
      <c r="B31" s="70">
        <f t="shared" si="15"/>
        <v>39809</v>
      </c>
      <c r="C31" s="6" t="str">
        <f>LOOKUP(WEEKDAY(B31,2),{1,2,3,4,5,6,7},{"Ma","Ti","On","To","Fr","Lø","Sø"})</f>
        <v>Fr</v>
      </c>
      <c r="D31" s="79"/>
      <c r="E31" s="7"/>
      <c r="F31" s="79"/>
      <c r="G31" s="7"/>
      <c r="H31" s="79"/>
      <c r="I31" s="7"/>
      <c r="J31" s="79"/>
      <c r="K31" s="7"/>
      <c r="L31" s="80"/>
      <c r="M31" s="77"/>
      <c r="N31" s="85">
        <f>-IF(M31="","00:00",IF(M31="Ma",Baggrundsoplysninger!$B$8,IF(M31="Ti",Baggrundsoplysninger!$C$8,IF(M31="On",Baggrundsoplysninger!$D$8,IF(M31="To",Baggrundsoplysninger!$E$8,IF(M31="Fr",Baggrundsoplysninger!$F$8,IF(M31="Lø",0,IF(M31="Sø",0))))))))</f>
        <v>0</v>
      </c>
      <c r="O31" s="8" t="str">
        <f t="shared" si="8"/>
        <v/>
      </c>
      <c r="P31" s="8" t="str">
        <f t="shared" si="9"/>
        <v/>
      </c>
      <c r="Q31" s="8" t="str">
        <f>IF(AND(H31,I31&lt;&gt;""),(I31-H31)*Baggrundsoplysninger!$E$14,"")</f>
        <v/>
      </c>
      <c r="R31" s="8" t="str">
        <f>IF(AND(J31,K31&lt;&gt;""),(K31-J31)*Baggrundsoplysninger!$E$15,"")</f>
        <v/>
      </c>
      <c r="S31" s="8" t="str">
        <f t="shared" si="10"/>
        <v/>
      </c>
      <c r="T31" s="9" t="str">
        <f t="shared" si="11"/>
        <v/>
      </c>
      <c r="U31" s="8" t="str">
        <f t="shared" si="12"/>
        <v/>
      </c>
      <c r="V31" s="8">
        <f>IF(C31="Ma",Baggrundsoplysninger!$B$8,IF(C31="Ti",Baggrundsoplysninger!$C$8,IF(C31="On",Baggrundsoplysninger!$D$8,IF(C31="To",Baggrundsoplysninger!$E$8,IF(C31="Fr",Baggrundsoplysninger!$F$8,IF(C31="Lø",0,IF(C31="Sø",0)))))))</f>
        <v>0.25</v>
      </c>
      <c r="W31" s="10" t="str">
        <f t="shared" si="13"/>
        <v/>
      </c>
      <c r="X31" s="83">
        <f t="shared" si="14"/>
        <v>0</v>
      </c>
      <c r="Y31" s="103"/>
    </row>
    <row r="32" spans="1:25">
      <c r="A32" s="100" t="str">
        <f>IF(C32="Ma",WEEKNUM(B32,2)-Baggrundsoplysninger!$I$2,"")</f>
        <v/>
      </c>
      <c r="B32" s="70">
        <f t="shared" si="15"/>
        <v>39810</v>
      </c>
      <c r="C32" s="6" t="str">
        <f>LOOKUP(WEEKDAY(B32,2),{1,2,3,4,5,6,7},{"Ma","Ti","On","To","Fr","Lø","Sø"})</f>
        <v>Lø</v>
      </c>
      <c r="D32" s="79"/>
      <c r="E32" s="7"/>
      <c r="F32" s="79"/>
      <c r="G32" s="7"/>
      <c r="H32" s="79"/>
      <c r="I32" s="7"/>
      <c r="J32" s="79"/>
      <c r="K32" s="7"/>
      <c r="L32" s="80"/>
      <c r="M32" s="77"/>
      <c r="N32" s="85">
        <f>-IF(M32="","00:00",IF(M32="Ma",Baggrundsoplysninger!$B$8,IF(M32="Ti",Baggrundsoplysninger!$C$8,IF(M32="On",Baggrundsoplysninger!$D$8,IF(M32="To",Baggrundsoplysninger!$E$8,IF(M32="Fr",Baggrundsoplysninger!$F$8,IF(M32="Lø",0,IF(M32="Sø",0))))))))</f>
        <v>0</v>
      </c>
      <c r="O32" s="8" t="str">
        <f t="shared" si="8"/>
        <v/>
      </c>
      <c r="P32" s="8" t="str">
        <f t="shared" si="9"/>
        <v/>
      </c>
      <c r="Q32" s="8" t="str">
        <f>IF(AND(H32,I32&lt;&gt;""),(I32-H32)*Baggrundsoplysninger!$E$14,"")</f>
        <v/>
      </c>
      <c r="R32" s="8" t="str">
        <f>IF(AND(J32,K32&lt;&gt;""),(K32-J32)*Baggrundsoplysninger!$E$15,"")</f>
        <v/>
      </c>
      <c r="S32" s="8" t="str">
        <f t="shared" si="10"/>
        <v/>
      </c>
      <c r="T32" s="9" t="str">
        <f t="shared" si="11"/>
        <v/>
      </c>
      <c r="U32" s="8" t="str">
        <f t="shared" si="12"/>
        <v/>
      </c>
      <c r="V32" s="8">
        <f>IF(C32="Ma",Baggrundsoplysninger!$B$8,IF(C32="Ti",Baggrundsoplysninger!$C$8,IF(C32="On",Baggrundsoplysninger!$D$8,IF(C32="To",Baggrundsoplysninger!$E$8,IF(C32="Fr",Baggrundsoplysninger!$F$8,IF(C32="Lø",0,IF(C32="Sø",0)))))))</f>
        <v>0</v>
      </c>
      <c r="W32" s="10" t="str">
        <f t="shared" si="13"/>
        <v/>
      </c>
      <c r="X32" s="83">
        <f t="shared" si="14"/>
        <v>0</v>
      </c>
      <c r="Y32" s="103"/>
    </row>
    <row r="33" spans="1:25">
      <c r="A33" s="100" t="str">
        <f>IF(C33="Ma",WEEKNUM(B33,2)-Baggrundsoplysninger!$I$2,"")</f>
        <v/>
      </c>
      <c r="B33" s="70">
        <f t="shared" si="15"/>
        <v>39811</v>
      </c>
      <c r="C33" s="6" t="str">
        <f>LOOKUP(WEEKDAY(B33,2),{1,2,3,4,5,6,7},{"Ma","Ti","On","To","Fr","Lø","Sø"})</f>
        <v>Sø</v>
      </c>
      <c r="D33" s="79"/>
      <c r="E33" s="7"/>
      <c r="F33" s="79"/>
      <c r="G33" s="7"/>
      <c r="H33" s="79"/>
      <c r="I33" s="7"/>
      <c r="J33" s="79"/>
      <c r="K33" s="7"/>
      <c r="L33" s="80"/>
      <c r="M33" s="77"/>
      <c r="N33" s="85">
        <f>-IF(M33="","00:00",IF(M33="Ma",Baggrundsoplysninger!$B$8,IF(M33="Ti",Baggrundsoplysninger!$C$8,IF(M33="On",Baggrundsoplysninger!$D$8,IF(M33="To",Baggrundsoplysninger!$E$8,IF(M33="Fr",Baggrundsoplysninger!$F$8,IF(M33="Lø",0,IF(M33="Sø",0))))))))</f>
        <v>0</v>
      </c>
      <c r="O33" s="8" t="str">
        <f t="shared" si="8"/>
        <v/>
      </c>
      <c r="P33" s="8" t="str">
        <f t="shared" si="9"/>
        <v/>
      </c>
      <c r="Q33" s="8" t="str">
        <f>IF(AND(H33,I33&lt;&gt;""),(I33-H33)*Baggrundsoplysninger!$E$14,"")</f>
        <v/>
      </c>
      <c r="R33" s="8" t="str">
        <f>IF(AND(J33,K33&lt;&gt;""),(K33-J33)*Baggrundsoplysninger!$E$15,"")</f>
        <v/>
      </c>
      <c r="S33" s="8" t="str">
        <f t="shared" si="10"/>
        <v/>
      </c>
      <c r="T33" s="9" t="str">
        <f t="shared" si="11"/>
        <v/>
      </c>
      <c r="U33" s="8" t="str">
        <f t="shared" si="12"/>
        <v/>
      </c>
      <c r="V33" s="8">
        <f>IF(C33="Ma",Baggrundsoplysninger!$B$8,IF(C33="Ti",Baggrundsoplysninger!$C$8,IF(C33="On",Baggrundsoplysninger!$D$8,IF(C33="To",Baggrundsoplysninger!$E$8,IF(C33="Fr",Baggrundsoplysninger!$F$8,IF(C33="Lø",0,IF(C33="Sø",0)))))))</f>
        <v>0</v>
      </c>
      <c r="W33" s="10" t="str">
        <f t="shared" si="13"/>
        <v/>
      </c>
      <c r="X33" s="83">
        <f t="shared" si="14"/>
        <v>0</v>
      </c>
      <c r="Y33" s="103"/>
    </row>
    <row r="34" spans="1:25">
      <c r="A34" s="100">
        <f>IF(C34="Ma",WEEKNUM(B34,2)-Baggrundsoplysninger!$I$2,"")</f>
        <v>1</v>
      </c>
      <c r="B34" s="70">
        <f t="shared" si="15"/>
        <v>39812</v>
      </c>
      <c r="C34" s="6" t="str">
        <f>LOOKUP(WEEKDAY(B34,2),{1,2,3,4,5,6,7},{"Ma","Ti","On","To","Fr","Lø","Sø"})</f>
        <v>Ma</v>
      </c>
      <c r="D34" s="79"/>
      <c r="E34" s="7"/>
      <c r="F34" s="79"/>
      <c r="G34" s="7"/>
      <c r="H34" s="79"/>
      <c r="I34" s="7"/>
      <c r="J34" s="79"/>
      <c r="K34" s="7"/>
      <c r="L34" s="80"/>
      <c r="M34" s="77"/>
      <c r="N34" s="85">
        <f>-IF(M34="","00:00",IF(M34="Ma",Baggrundsoplysninger!$B$8,IF(M34="Ti",Baggrundsoplysninger!$C$8,IF(M34="On",Baggrundsoplysninger!$D$8,IF(M34="To",Baggrundsoplysninger!$E$8,IF(M34="Fr",Baggrundsoplysninger!$F$8,IF(M34="Lø",0,IF(M34="Sø",0))))))))</f>
        <v>0</v>
      </c>
      <c r="O34" s="8" t="str">
        <f t="shared" si="8"/>
        <v/>
      </c>
      <c r="P34" s="8" t="str">
        <f t="shared" si="9"/>
        <v/>
      </c>
      <c r="Q34" s="8" t="str">
        <f>IF(AND(H34,I34&lt;&gt;""),(I34-H34)*Baggrundsoplysninger!$E$14,"")</f>
        <v/>
      </c>
      <c r="R34" s="8" t="str">
        <f>IF(AND(J34,K34&lt;&gt;""),(K34-J34)*Baggrundsoplysninger!$E$15,"")</f>
        <v/>
      </c>
      <c r="S34" s="8" t="str">
        <f t="shared" si="10"/>
        <v/>
      </c>
      <c r="T34" s="9" t="str">
        <f t="shared" ref="T34" si="16">IF(L34="","",IF(L34="Flexdag",0,IF(L34="omsorgsdag-seniordag",V34,IF(L34="kursus",V34,IF(L34="ferie",V34,IF(L34="sygdom",V34,IF(L34="Barns 1. sygedag",V34,IF(L34="Barns 2. sygedag",V34,(IF(L34="særlig feriedag",V34,))))))))))</f>
        <v/>
      </c>
      <c r="U34" s="8" t="str">
        <f t="shared" si="12"/>
        <v/>
      </c>
      <c r="V34" s="8">
        <f>IF(C34="Ma",Baggrundsoplysninger!$B$8,IF(C34="Ti",Baggrundsoplysninger!$C$8,IF(C34="On",Baggrundsoplysninger!$D$8,IF(C34="To",Baggrundsoplysninger!$E$8,IF(C34="Fr",Baggrundsoplysninger!$F$8,IF(C34="Lø",0,IF(C34="Sø",0)))))))</f>
        <v>0.29166666666666669</v>
      </c>
      <c r="W34" s="10" t="str">
        <f t="shared" si="13"/>
        <v/>
      </c>
      <c r="X34" s="83">
        <f t="shared" si="14"/>
        <v>0</v>
      </c>
      <c r="Y34" s="103"/>
    </row>
    <row r="35" spans="1:25">
      <c r="A35" s="11" t="s">
        <v>23</v>
      </c>
      <c r="B35" s="71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87"/>
      <c r="N35" s="87"/>
      <c r="O35" s="14"/>
      <c r="P35" s="14"/>
      <c r="Q35" s="14"/>
      <c r="R35" s="14"/>
      <c r="S35" s="14"/>
      <c r="T35" s="15"/>
      <c r="U35" s="15"/>
      <c r="V35" s="14"/>
      <c r="W35" s="99"/>
      <c r="X35" s="81">
        <f>X34</f>
        <v>0</v>
      </c>
      <c r="Y35" s="17"/>
    </row>
    <row r="36" spans="1:25">
      <c r="A36" s="11"/>
      <c r="B36" s="71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87"/>
      <c r="N36" s="87"/>
      <c r="O36" s="14"/>
      <c r="P36" s="14"/>
      <c r="Q36" s="14"/>
      <c r="R36" s="14"/>
      <c r="S36" s="14"/>
      <c r="T36" s="15"/>
      <c r="U36" s="15"/>
      <c r="V36" s="14"/>
      <c r="W36" s="16"/>
      <c r="X36" s="81"/>
      <c r="Y36" s="17"/>
    </row>
    <row r="37" spans="1:25">
      <c r="A37" s="20"/>
      <c r="B37" s="73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88"/>
      <c r="N37" s="21"/>
      <c r="O37" s="20"/>
      <c r="P37" s="20"/>
      <c r="Q37" s="20"/>
      <c r="R37" s="20"/>
      <c r="S37" s="20"/>
      <c r="T37" s="21"/>
      <c r="U37" s="21"/>
      <c r="V37" s="20"/>
      <c r="W37" s="20"/>
      <c r="X37" s="20"/>
      <c r="Y37" s="20"/>
    </row>
    <row r="38" spans="1:25">
      <c r="A38" s="22"/>
      <c r="B38" s="73"/>
      <c r="C38" s="155"/>
      <c r="D38" s="155"/>
      <c r="E38" s="155"/>
      <c r="F38" s="155"/>
      <c r="G38" s="155"/>
      <c r="H38" s="20"/>
      <c r="I38" s="20"/>
      <c r="J38" s="155"/>
      <c r="K38" s="155"/>
      <c r="L38" s="21"/>
      <c r="M38" s="88"/>
      <c r="N38" s="21"/>
      <c r="O38" s="20"/>
      <c r="P38" s="20"/>
      <c r="Q38" s="20"/>
      <c r="R38" s="20"/>
      <c r="S38" s="20"/>
      <c r="T38" s="21"/>
      <c r="U38" s="21"/>
      <c r="V38" s="20"/>
      <c r="W38" s="155"/>
      <c r="X38" s="155"/>
      <c r="Y38" s="155"/>
    </row>
    <row r="39" spans="1:25">
      <c r="A39" s="23" t="s">
        <v>24</v>
      </c>
      <c r="B39" s="73"/>
      <c r="C39" s="156" t="s">
        <v>25</v>
      </c>
      <c r="D39" s="156"/>
      <c r="E39" s="156"/>
      <c r="F39" s="156"/>
      <c r="G39" s="156"/>
      <c r="H39" s="20"/>
      <c r="I39" s="20"/>
      <c r="J39" s="156" t="s">
        <v>24</v>
      </c>
      <c r="K39" s="157"/>
      <c r="L39" s="21"/>
      <c r="M39" s="88"/>
      <c r="N39" s="21"/>
      <c r="O39" s="20"/>
      <c r="P39" s="20"/>
      <c r="Q39" s="20"/>
      <c r="R39" s="20"/>
      <c r="S39" s="20"/>
      <c r="T39" s="21"/>
      <c r="U39" s="21"/>
      <c r="V39" s="20"/>
      <c r="W39" s="156" t="s">
        <v>26</v>
      </c>
      <c r="X39" s="157"/>
      <c r="Y39" s="157"/>
    </row>
    <row r="40" spans="1:25">
      <c r="A40" s="68" t="str">
        <f>$A$1</f>
        <v>Dec</v>
      </c>
      <c r="B40" s="69">
        <f>YEAR($B$4)</f>
        <v>2012</v>
      </c>
      <c r="C40" s="67"/>
      <c r="D40" s="67"/>
      <c r="E40" s="1" t="s">
        <v>0</v>
      </c>
      <c r="F40" s="3" t="str">
        <f>Baggrundsoplysninger!$C$4</f>
        <v>NN</v>
      </c>
      <c r="G40" s="3"/>
      <c r="H40" s="67"/>
      <c r="I40" s="1"/>
      <c r="J40" s="1"/>
      <c r="K40" s="4" t="s">
        <v>1</v>
      </c>
      <c r="L40" s="64">
        <f>Baggrundsoplysninger!$C$5</f>
        <v>1111111111</v>
      </c>
      <c r="M40" s="86"/>
      <c r="N40" s="64"/>
      <c r="O40" s="2"/>
      <c r="P40" s="2"/>
      <c r="Q40" s="2"/>
      <c r="R40" s="2"/>
      <c r="S40" s="2"/>
      <c r="T40" s="2"/>
      <c r="U40" s="2"/>
      <c r="V40" s="2"/>
      <c r="W40" s="1"/>
      <c r="X40" s="3"/>
      <c r="Y40" s="24"/>
    </row>
    <row r="41" spans="1:25">
      <c r="A41" s="25"/>
      <c r="B41" s="26"/>
      <c r="C41" s="27"/>
      <c r="D41" s="27"/>
      <c r="E41" s="28"/>
      <c r="F41" s="29"/>
      <c r="G41" s="30"/>
      <c r="H41" s="27"/>
      <c r="I41" s="28"/>
      <c r="J41" s="29"/>
      <c r="K41" s="30"/>
      <c r="L41" s="31"/>
      <c r="M41" s="89"/>
      <c r="N41" s="31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2"/>
    </row>
    <row r="42" spans="1:25">
      <c r="A42" s="25" t="s">
        <v>27</v>
      </c>
      <c r="B42" s="26"/>
      <c r="C42" s="27"/>
      <c r="D42" s="27"/>
      <c r="E42" s="28"/>
      <c r="F42" s="29"/>
      <c r="G42" s="30"/>
      <c r="H42" s="27"/>
      <c r="I42" s="28"/>
      <c r="J42" s="29"/>
      <c r="K42" s="30"/>
      <c r="L42" s="31"/>
      <c r="M42" s="89"/>
      <c r="N42" s="31"/>
      <c r="O42" s="29"/>
      <c r="P42" s="29"/>
      <c r="Q42" s="29"/>
      <c r="R42" s="29"/>
      <c r="S42" s="29"/>
      <c r="T42" s="29"/>
      <c r="U42" s="29"/>
      <c r="V42" s="29"/>
      <c r="W42" s="30"/>
      <c r="X42" s="30"/>
      <c r="Y42" s="32"/>
    </row>
    <row r="43" spans="1:25">
      <c r="A43" s="25"/>
      <c r="B43" s="26"/>
      <c r="C43" s="27"/>
      <c r="D43" s="27"/>
      <c r="E43" s="28"/>
      <c r="F43" s="29"/>
      <c r="G43" s="30"/>
      <c r="H43" s="27"/>
      <c r="I43" s="28"/>
      <c r="J43" s="29"/>
      <c r="K43" s="30"/>
      <c r="L43" s="31"/>
      <c r="M43" s="89"/>
      <c r="N43" s="31"/>
      <c r="O43" s="29"/>
      <c r="P43" s="29"/>
      <c r="Q43" s="29"/>
      <c r="R43" s="29"/>
      <c r="S43" s="29"/>
      <c r="T43" s="29"/>
      <c r="U43" s="29"/>
      <c r="V43" s="29"/>
      <c r="W43" s="30"/>
      <c r="X43" s="30"/>
      <c r="Y43" s="32"/>
    </row>
    <row r="44" spans="1:25">
      <c r="A44" s="33" t="s">
        <v>55</v>
      </c>
      <c r="B44" s="7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90"/>
      <c r="N44" s="35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6"/>
    </row>
    <row r="45" spans="1:25" ht="8.25" customHeight="1">
      <c r="A45" s="37"/>
      <c r="B45" s="74"/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90"/>
      <c r="N45" s="35"/>
      <c r="O45" s="34"/>
      <c r="P45" s="34"/>
      <c r="Q45" s="34"/>
      <c r="R45" s="34"/>
      <c r="S45" s="34"/>
      <c r="T45" s="35"/>
      <c r="U45" s="35"/>
      <c r="V45" s="34"/>
      <c r="W45" s="34"/>
      <c r="X45" s="34"/>
      <c r="Y45" s="36"/>
    </row>
    <row r="46" spans="1:25">
      <c r="A46" s="38"/>
      <c r="B46" s="39" t="s">
        <v>28</v>
      </c>
      <c r="C46" s="107">
        <f>Nov!X46</f>
        <v>25</v>
      </c>
      <c r="D46" s="34"/>
      <c r="E46" s="166" t="s">
        <v>29</v>
      </c>
      <c r="F46" s="166"/>
      <c r="G46" s="166"/>
      <c r="H46" s="166"/>
      <c r="I46" s="107">
        <f>COUNTIF(L4:L34,"Ferie")</f>
        <v>0</v>
      </c>
      <c r="J46" s="34"/>
      <c r="K46" s="34"/>
      <c r="L46" s="40" t="s">
        <v>30</v>
      </c>
      <c r="M46" s="91"/>
      <c r="N46" s="40"/>
      <c r="O46" s="34"/>
      <c r="P46" s="34"/>
      <c r="Q46" s="34"/>
      <c r="R46" s="34"/>
      <c r="S46" s="34"/>
      <c r="T46" s="35"/>
      <c r="U46" s="35"/>
      <c r="V46" s="34"/>
      <c r="W46" s="34"/>
      <c r="X46" s="107">
        <f>C46-I46</f>
        <v>25</v>
      </c>
      <c r="Y46" s="36"/>
    </row>
    <row r="47" spans="1:25">
      <c r="A47" s="38"/>
      <c r="B47" s="7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90"/>
      <c r="N47" s="35"/>
      <c r="O47" s="34"/>
      <c r="P47" s="34"/>
      <c r="Q47" s="34"/>
      <c r="R47" s="34"/>
      <c r="S47" s="34"/>
      <c r="T47" s="35"/>
      <c r="U47" s="35"/>
      <c r="V47" s="34"/>
      <c r="W47" s="34"/>
      <c r="X47" s="34"/>
      <c r="Y47" s="36"/>
    </row>
    <row r="48" spans="1:25">
      <c r="A48" s="42" t="s">
        <v>56</v>
      </c>
      <c r="B48" s="7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90"/>
      <c r="N48" s="35"/>
      <c r="O48" s="34"/>
      <c r="P48" s="34"/>
      <c r="Q48" s="34"/>
      <c r="R48" s="34"/>
      <c r="S48" s="34"/>
      <c r="T48" s="35"/>
      <c r="U48" s="35"/>
      <c r="V48" s="34"/>
      <c r="W48" s="34"/>
      <c r="X48" s="34"/>
      <c r="Y48" s="36"/>
    </row>
    <row r="49" spans="1:25" ht="8.25" customHeight="1">
      <c r="A49" s="37"/>
      <c r="B49" s="74"/>
      <c r="C49" s="34"/>
      <c r="D49" s="34"/>
      <c r="E49" s="34"/>
      <c r="F49" s="34"/>
      <c r="G49" s="34"/>
      <c r="H49" s="34"/>
      <c r="I49" s="34"/>
      <c r="J49" s="34"/>
      <c r="K49" s="34"/>
      <c r="L49" s="35"/>
      <c r="M49" s="90"/>
      <c r="N49" s="35"/>
      <c r="O49" s="34"/>
      <c r="P49" s="34"/>
      <c r="Q49" s="34"/>
      <c r="R49" s="34"/>
      <c r="S49" s="34"/>
      <c r="T49" s="35"/>
      <c r="U49" s="35"/>
      <c r="V49" s="34"/>
      <c r="W49" s="34"/>
      <c r="X49" s="34"/>
      <c r="Y49" s="36"/>
    </row>
    <row r="50" spans="1:25">
      <c r="A50" s="38"/>
      <c r="B50" s="39" t="s">
        <v>28</v>
      </c>
      <c r="C50" s="107">
        <f>Nov!X50</f>
        <v>5</v>
      </c>
      <c r="D50" s="34"/>
      <c r="E50" s="166" t="s">
        <v>29</v>
      </c>
      <c r="F50" s="166"/>
      <c r="G50" s="166"/>
      <c r="H50" s="166"/>
      <c r="I50" s="107">
        <f>COUNTIF(L4:L34,"Særlig feriedag")</f>
        <v>0</v>
      </c>
      <c r="J50" s="34"/>
      <c r="K50" s="34"/>
      <c r="L50" s="40" t="s">
        <v>30</v>
      </c>
      <c r="M50" s="91"/>
      <c r="N50" s="40"/>
      <c r="O50" s="34"/>
      <c r="P50" s="34"/>
      <c r="Q50" s="34"/>
      <c r="R50" s="34"/>
      <c r="S50" s="34"/>
      <c r="T50" s="35"/>
      <c r="U50" s="35"/>
      <c r="V50" s="34"/>
      <c r="W50" s="34"/>
      <c r="X50" s="107">
        <f>C50-I50</f>
        <v>5</v>
      </c>
      <c r="Y50" s="36"/>
    </row>
    <row r="51" spans="1:25">
      <c r="A51" s="38"/>
      <c r="B51" s="7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90"/>
      <c r="N51" s="35"/>
      <c r="O51" s="34"/>
      <c r="P51" s="34"/>
      <c r="Q51" s="34"/>
      <c r="R51" s="34"/>
      <c r="S51" s="34"/>
      <c r="T51" s="35"/>
      <c r="U51" s="35"/>
      <c r="V51" s="34"/>
      <c r="W51" s="34"/>
      <c r="X51" s="34"/>
      <c r="Y51" s="36"/>
    </row>
    <row r="52" spans="1:25">
      <c r="A52" s="37" t="s">
        <v>31</v>
      </c>
      <c r="B52" s="74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90"/>
      <c r="N52" s="35"/>
      <c r="O52" s="34"/>
      <c r="P52" s="34"/>
      <c r="Q52" s="34"/>
      <c r="R52" s="34"/>
      <c r="S52" s="34"/>
      <c r="T52" s="35"/>
      <c r="U52" s="35"/>
      <c r="V52" s="34"/>
      <c r="W52" s="34"/>
      <c r="X52" s="34"/>
      <c r="Y52" s="36"/>
    </row>
    <row r="53" spans="1:25" ht="6" customHeight="1">
      <c r="A53" s="37"/>
      <c r="B53" s="7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90"/>
      <c r="N53" s="35"/>
      <c r="O53" s="34"/>
      <c r="P53" s="34"/>
      <c r="Q53" s="34"/>
      <c r="R53" s="34"/>
      <c r="S53" s="34"/>
      <c r="T53" s="35"/>
      <c r="U53" s="35"/>
      <c r="V53" s="34"/>
      <c r="W53" s="34"/>
      <c r="X53" s="34"/>
      <c r="Y53" s="36"/>
    </row>
    <row r="54" spans="1:25">
      <c r="A54" s="38"/>
      <c r="B54" s="39" t="s">
        <v>28</v>
      </c>
      <c r="C54" s="107">
        <f>Nov!X54</f>
        <v>2</v>
      </c>
      <c r="D54" s="34"/>
      <c r="E54" s="166" t="s">
        <v>29</v>
      </c>
      <c r="F54" s="166"/>
      <c r="G54" s="166"/>
      <c r="H54" s="166"/>
      <c r="I54" s="107">
        <f>COUNTIF(L4:L34,"Omsorgsdag-seniordag")</f>
        <v>0</v>
      </c>
      <c r="J54" s="34"/>
      <c r="K54" s="34"/>
      <c r="L54" s="40" t="s">
        <v>30</v>
      </c>
      <c r="M54" s="91"/>
      <c r="N54" s="40"/>
      <c r="O54" s="34"/>
      <c r="P54" s="34"/>
      <c r="Q54" s="34"/>
      <c r="R54" s="34"/>
      <c r="S54" s="34"/>
      <c r="T54" s="35"/>
      <c r="U54" s="35"/>
      <c r="V54" s="34"/>
      <c r="W54" s="34"/>
      <c r="X54" s="107">
        <f>C54-I54</f>
        <v>2</v>
      </c>
      <c r="Y54" s="36"/>
    </row>
    <row r="55" spans="1:25">
      <c r="A55" s="38"/>
      <c r="B55" s="74"/>
      <c r="C55" s="34"/>
      <c r="D55" s="34"/>
      <c r="E55" s="34"/>
      <c r="F55" s="34"/>
      <c r="G55" s="34"/>
      <c r="H55" s="34"/>
      <c r="I55" s="34"/>
      <c r="J55" s="34"/>
      <c r="K55" s="34"/>
      <c r="L55" s="35"/>
      <c r="M55" s="90"/>
      <c r="N55" s="35"/>
      <c r="O55" s="34"/>
      <c r="P55" s="34"/>
      <c r="Q55" s="34"/>
      <c r="R55" s="34"/>
      <c r="S55" s="34"/>
      <c r="T55" s="35"/>
      <c r="U55" s="35"/>
      <c r="V55" s="34"/>
      <c r="W55" s="34"/>
      <c r="X55" s="34"/>
      <c r="Y55" s="36"/>
    </row>
    <row r="56" spans="1:25">
      <c r="A56" s="38"/>
      <c r="B56" s="74"/>
      <c r="C56" s="34"/>
      <c r="D56" s="34"/>
      <c r="E56" s="34"/>
      <c r="F56" s="34"/>
      <c r="G56" s="34"/>
      <c r="H56" s="34"/>
      <c r="I56" s="34"/>
      <c r="J56" s="34"/>
      <c r="K56" s="34"/>
      <c r="L56" s="35"/>
      <c r="M56" s="90"/>
      <c r="N56" s="35"/>
      <c r="O56" s="34"/>
      <c r="P56" s="34"/>
      <c r="Q56" s="34"/>
      <c r="R56" s="34"/>
      <c r="S56" s="34"/>
      <c r="T56" s="35"/>
      <c r="U56" s="35"/>
      <c r="V56" s="34"/>
      <c r="W56" s="34"/>
      <c r="X56" s="34"/>
      <c r="Y56" s="36"/>
    </row>
    <row r="57" spans="1:25">
      <c r="A57" s="37" t="s">
        <v>32</v>
      </c>
      <c r="B57" s="40"/>
      <c r="C57" s="107">
        <f>COUNTIF(L3:L34,"Sygdom")+Nov!C57</f>
        <v>0</v>
      </c>
      <c r="D57" s="34"/>
      <c r="E57" s="43" t="s">
        <v>33</v>
      </c>
      <c r="F57" s="34"/>
      <c r="G57" s="44"/>
      <c r="H57" s="44"/>
      <c r="I57" s="44"/>
      <c r="J57" s="44"/>
      <c r="K57" s="44"/>
      <c r="L57" s="45"/>
      <c r="M57" s="93"/>
      <c r="N57" s="45"/>
      <c r="O57" s="44"/>
      <c r="P57" s="44"/>
      <c r="Q57" s="44"/>
      <c r="R57" s="44"/>
      <c r="S57" s="44"/>
      <c r="T57" s="44"/>
      <c r="U57" s="44"/>
      <c r="V57" s="44"/>
      <c r="W57" s="34"/>
      <c r="X57" s="44"/>
      <c r="Y57" s="46"/>
    </row>
    <row r="58" spans="1:25">
      <c r="A58" s="38"/>
      <c r="B58" s="74"/>
      <c r="C58" s="34"/>
      <c r="D58" s="34"/>
      <c r="E58" s="34"/>
      <c r="F58" s="34"/>
      <c r="G58" s="34"/>
      <c r="H58" s="34"/>
      <c r="I58" s="34"/>
      <c r="J58" s="34"/>
      <c r="K58" s="34"/>
      <c r="L58" s="35"/>
      <c r="M58" s="90"/>
      <c r="N58" s="35"/>
      <c r="O58" s="34"/>
      <c r="P58" s="34"/>
      <c r="Q58" s="34"/>
      <c r="R58" s="34"/>
      <c r="S58" s="34"/>
      <c r="T58" s="35"/>
      <c r="U58" s="35"/>
      <c r="V58" s="34"/>
      <c r="W58" s="34"/>
      <c r="X58" s="34"/>
      <c r="Y58" s="36"/>
    </row>
    <row r="59" spans="1:25">
      <c r="A59" s="38"/>
      <c r="B59" s="74"/>
      <c r="C59" s="34"/>
      <c r="D59" s="34"/>
      <c r="E59" s="34"/>
      <c r="F59" s="34"/>
      <c r="G59" s="34"/>
      <c r="H59" s="34"/>
      <c r="I59" s="34"/>
      <c r="J59" s="34"/>
      <c r="K59" s="34"/>
      <c r="L59" s="35"/>
      <c r="M59" s="90"/>
      <c r="N59" s="35"/>
      <c r="O59" s="34"/>
      <c r="P59" s="34"/>
      <c r="Q59" s="34"/>
      <c r="R59" s="34"/>
      <c r="S59" s="34"/>
      <c r="T59" s="35"/>
      <c r="U59" s="35"/>
      <c r="V59" s="34"/>
      <c r="W59" s="34"/>
      <c r="X59" s="34"/>
      <c r="Y59" s="36"/>
    </row>
    <row r="60" spans="1:25">
      <c r="A60" s="37" t="s">
        <v>34</v>
      </c>
      <c r="B60" s="40"/>
      <c r="C60" s="107">
        <f>COUNTIF(L3:L34,"Barns 1. sygedag")+Nov!C60</f>
        <v>0</v>
      </c>
      <c r="D60" s="34"/>
      <c r="E60" s="166" t="s">
        <v>33</v>
      </c>
      <c r="F60" s="166"/>
      <c r="G60" s="166"/>
      <c r="H60" s="166"/>
      <c r="I60" s="166"/>
      <c r="J60" s="166"/>
      <c r="K60" s="166"/>
      <c r="L60" s="166"/>
      <c r="M60" s="92"/>
      <c r="N60" s="108"/>
      <c r="O60" s="34"/>
      <c r="P60" s="34"/>
      <c r="Q60" s="34"/>
      <c r="R60" s="34"/>
      <c r="S60" s="34"/>
      <c r="T60" s="35"/>
      <c r="U60" s="35"/>
      <c r="V60" s="34"/>
      <c r="W60" s="40"/>
      <c r="X60" s="41"/>
      <c r="Y60" s="36"/>
    </row>
    <row r="61" spans="1:25">
      <c r="A61" s="38"/>
      <c r="B61" s="74"/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90"/>
      <c r="N61" s="35"/>
      <c r="O61" s="34"/>
      <c r="P61" s="34"/>
      <c r="Q61" s="34"/>
      <c r="R61" s="34"/>
      <c r="S61" s="34"/>
      <c r="T61" s="35"/>
      <c r="U61" s="35"/>
      <c r="V61" s="34"/>
      <c r="W61" s="34"/>
      <c r="X61" s="34"/>
      <c r="Y61" s="36"/>
    </row>
    <row r="62" spans="1:25">
      <c r="A62" s="38"/>
      <c r="B62" s="74"/>
      <c r="C62" s="34"/>
      <c r="D62" s="34"/>
      <c r="E62" s="34"/>
      <c r="F62" s="34"/>
      <c r="G62" s="34"/>
      <c r="H62" s="34"/>
      <c r="I62" s="34"/>
      <c r="J62" s="34"/>
      <c r="K62" s="34"/>
      <c r="L62" s="35"/>
      <c r="M62" s="90"/>
      <c r="N62" s="35"/>
      <c r="O62" s="34"/>
      <c r="P62" s="34"/>
      <c r="Q62" s="34"/>
      <c r="R62" s="34"/>
      <c r="S62" s="34"/>
      <c r="T62" s="35"/>
      <c r="U62" s="35"/>
      <c r="V62" s="34"/>
      <c r="W62" s="34"/>
      <c r="X62" s="34"/>
      <c r="Y62" s="36"/>
    </row>
    <row r="63" spans="1:25">
      <c r="A63" s="47" t="s">
        <v>35</v>
      </c>
      <c r="B63" s="74"/>
      <c r="C63" s="107">
        <f>COUNTIF(L3:L34,"Barns 2. sygedag")+Nov!C63</f>
        <v>0</v>
      </c>
      <c r="D63" s="34"/>
      <c r="E63" s="166" t="s">
        <v>33</v>
      </c>
      <c r="F63" s="166"/>
      <c r="G63" s="166"/>
      <c r="H63" s="166"/>
      <c r="I63" s="166"/>
      <c r="J63" s="166"/>
      <c r="K63" s="166"/>
      <c r="L63" s="166"/>
      <c r="M63" s="92"/>
      <c r="N63" s="108"/>
      <c r="O63" s="34"/>
      <c r="P63" s="34"/>
      <c r="Q63" s="34"/>
      <c r="R63" s="34"/>
      <c r="S63" s="34"/>
      <c r="T63" s="35"/>
      <c r="U63" s="35"/>
      <c r="V63" s="34"/>
      <c r="W63" s="34"/>
      <c r="X63" s="34"/>
      <c r="Y63" s="36"/>
    </row>
    <row r="64" spans="1:25">
      <c r="A64" s="48"/>
      <c r="B64" s="75"/>
      <c r="C64" s="49"/>
      <c r="D64" s="49"/>
      <c r="E64" s="49"/>
      <c r="F64" s="49"/>
      <c r="G64" s="49"/>
      <c r="H64" s="49"/>
      <c r="I64" s="49"/>
      <c r="J64" s="49"/>
      <c r="K64" s="49"/>
      <c r="L64" s="50"/>
      <c r="M64" s="94"/>
      <c r="N64" s="50"/>
      <c r="O64" s="49"/>
      <c r="P64" s="49"/>
      <c r="Q64" s="49"/>
      <c r="R64" s="49"/>
      <c r="S64" s="49"/>
      <c r="T64" s="50"/>
      <c r="U64" s="50"/>
      <c r="V64" s="49"/>
      <c r="W64" s="49"/>
      <c r="X64" s="49"/>
      <c r="Y64" s="51"/>
    </row>
    <row r="65" spans="1:25" ht="15.75" thickBot="1">
      <c r="A65" s="68" t="str">
        <f>$A$1</f>
        <v>Dec</v>
      </c>
      <c r="B65" s="69">
        <f>YEAR($B$4)</f>
        <v>2012</v>
      </c>
      <c r="C65" s="67"/>
      <c r="D65" s="67"/>
      <c r="E65" s="1" t="s">
        <v>0</v>
      </c>
      <c r="F65" s="3" t="str">
        <f>Baggrundsoplysninger!$C$4</f>
        <v>NN</v>
      </c>
      <c r="G65" s="3"/>
      <c r="H65" s="67"/>
      <c r="I65" s="1"/>
      <c r="J65" s="1"/>
      <c r="K65" s="4" t="s">
        <v>1</v>
      </c>
      <c r="L65" s="64">
        <f>Baggrundsoplysninger!$C$5</f>
        <v>1111111111</v>
      </c>
      <c r="M65" s="86"/>
      <c r="N65" s="64"/>
      <c r="O65" s="2"/>
      <c r="P65" s="2" t="str">
        <f>IF([1]Baggrundsoplysninger!E85="","",[1]Baggrundsoplysninger!E85)</f>
        <v/>
      </c>
      <c r="Q65" s="2" t="str">
        <f>IF([1]Baggrundsoplysninger!F85="","",[1]Baggrundsoplysninger!F85)</f>
        <v/>
      </c>
      <c r="R65" s="2" t="str">
        <f>IF([1]Baggrundsoplysninger!G85="","",[1]Baggrundsoplysninger!G85)</f>
        <v/>
      </c>
      <c r="S65" s="2" t="str">
        <f>IF([1]Baggrundsoplysninger!H85="","",[1]Baggrundsoplysninger!H85)</f>
        <v/>
      </c>
      <c r="T65" s="2" t="str">
        <f>IF([1]Baggrundsoplysninger!I85="","",[1]Baggrundsoplysninger!I85)</f>
        <v/>
      </c>
      <c r="U65" s="2" t="str">
        <f>IF([1]Baggrundsoplysninger!J85="","",[1]Baggrundsoplysninger!J85)</f>
        <v/>
      </c>
      <c r="V65" s="2" t="str">
        <f>IF([1]Baggrundsoplysninger!K85="","",[1]Baggrundsoplysninger!K85)</f>
        <v/>
      </c>
      <c r="W65" s="1"/>
      <c r="X65" s="3"/>
      <c r="Y65" s="65"/>
    </row>
    <row r="66" spans="1:25">
      <c r="A66" s="162" t="s">
        <v>36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</row>
    <row r="67" spans="1:25">
      <c r="A67" s="165" t="s">
        <v>37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8"/>
    </row>
    <row r="68" spans="1:25">
      <c r="A68" s="165" t="s">
        <v>38</v>
      </c>
      <c r="B68" s="166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70"/>
    </row>
    <row r="69" spans="1:25">
      <c r="A69" s="165" t="s">
        <v>24</v>
      </c>
      <c r="B69" s="166"/>
      <c r="C69" s="171"/>
      <c r="D69" s="171"/>
      <c r="E69" s="171"/>
      <c r="F69" s="34"/>
      <c r="G69" s="34"/>
      <c r="H69" s="34"/>
      <c r="I69" s="34"/>
      <c r="J69" s="34"/>
      <c r="K69" s="34"/>
      <c r="L69" s="35"/>
      <c r="M69" s="90"/>
      <c r="N69" s="35"/>
      <c r="O69" s="34"/>
      <c r="P69" s="34"/>
      <c r="Q69" s="34"/>
      <c r="R69" s="34"/>
      <c r="S69" s="34"/>
      <c r="T69" s="35"/>
      <c r="U69" s="35"/>
      <c r="V69" s="34"/>
      <c r="W69" s="34"/>
      <c r="X69" s="34"/>
      <c r="Y69" s="36"/>
    </row>
    <row r="70" spans="1:25">
      <c r="A70" s="165" t="s">
        <v>39</v>
      </c>
      <c r="B70" s="166"/>
      <c r="C70" s="171"/>
      <c r="D70" s="171"/>
      <c r="E70" s="171"/>
      <c r="F70" s="34"/>
      <c r="G70" s="34"/>
      <c r="H70" s="34"/>
      <c r="I70" s="34"/>
      <c r="J70" s="34"/>
      <c r="K70" s="34"/>
      <c r="L70" s="35"/>
      <c r="M70" s="90"/>
      <c r="N70" s="35"/>
      <c r="O70" s="34"/>
      <c r="P70" s="34"/>
      <c r="Q70" s="34"/>
      <c r="R70" s="34"/>
      <c r="S70" s="34"/>
      <c r="T70" s="35"/>
      <c r="U70" s="35"/>
      <c r="V70" s="34"/>
      <c r="W70" s="172">
        <f>C70</f>
        <v>0</v>
      </c>
      <c r="X70" s="172"/>
      <c r="Y70" s="36"/>
    </row>
    <row r="71" spans="1:25">
      <c r="A71" s="173" t="s">
        <v>40</v>
      </c>
      <c r="B71" s="174"/>
      <c r="C71" s="160"/>
      <c r="D71" s="160"/>
      <c r="E71" s="160"/>
      <c r="F71" s="34"/>
      <c r="G71" s="34"/>
      <c r="H71" s="34"/>
      <c r="I71" s="34"/>
      <c r="J71" s="34"/>
      <c r="K71" s="34"/>
      <c r="L71" s="35"/>
      <c r="M71" s="90"/>
      <c r="N71" s="35"/>
      <c r="O71" s="34"/>
      <c r="P71" s="34"/>
      <c r="Q71" s="34"/>
      <c r="R71" s="34"/>
      <c r="S71" s="34"/>
      <c r="T71" s="35"/>
      <c r="U71" s="35"/>
      <c r="V71" s="34"/>
      <c r="W71" s="172">
        <f>W70*C71</f>
        <v>0</v>
      </c>
      <c r="X71" s="172"/>
      <c r="Y71" s="36"/>
    </row>
    <row r="72" spans="1:25" ht="15.75" thickBot="1">
      <c r="A72" s="54"/>
      <c r="B72" s="76"/>
      <c r="C72" s="55"/>
      <c r="D72" s="55"/>
      <c r="E72" s="55"/>
      <c r="F72" s="55"/>
      <c r="G72" s="55"/>
      <c r="H72" s="55"/>
      <c r="I72" s="55"/>
      <c r="J72" s="55"/>
      <c r="K72" s="55"/>
      <c r="L72" s="56" t="s">
        <v>7</v>
      </c>
      <c r="M72" s="95"/>
      <c r="N72" s="56"/>
      <c r="O72" s="55"/>
      <c r="P72" s="55"/>
      <c r="Q72" s="55"/>
      <c r="R72" s="55"/>
      <c r="S72" s="55"/>
      <c r="T72" s="57"/>
      <c r="U72" s="57"/>
      <c r="V72" s="55"/>
      <c r="W72" s="154">
        <f>W70+W71</f>
        <v>0</v>
      </c>
      <c r="X72" s="154"/>
      <c r="Y72" s="58"/>
    </row>
    <row r="73" spans="1:25">
      <c r="A73" s="52"/>
      <c r="B73" s="72"/>
      <c r="C73" s="18"/>
      <c r="D73" s="18"/>
      <c r="E73" s="18"/>
      <c r="F73" s="18"/>
      <c r="G73" s="18"/>
      <c r="H73" s="18"/>
      <c r="I73" s="18"/>
      <c r="J73" s="18"/>
      <c r="K73" s="18"/>
      <c r="L73" s="19"/>
      <c r="M73" s="96"/>
      <c r="N73" s="19"/>
      <c r="O73" s="18"/>
      <c r="P73" s="18"/>
      <c r="Q73" s="18"/>
      <c r="R73" s="18"/>
      <c r="S73" s="18"/>
      <c r="T73" s="19"/>
      <c r="U73" s="19"/>
      <c r="V73" s="18"/>
      <c r="W73" s="18"/>
      <c r="X73" s="18"/>
      <c r="Y73" s="53"/>
    </row>
    <row r="74" spans="1:25" ht="15.75" thickBot="1">
      <c r="A74" s="52"/>
      <c r="B74" s="72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96"/>
      <c r="N74" s="19"/>
      <c r="O74" s="18"/>
      <c r="P74" s="18"/>
      <c r="Q74" s="18"/>
      <c r="R74" s="18"/>
      <c r="S74" s="18"/>
      <c r="T74" s="19"/>
      <c r="U74" s="19"/>
      <c r="V74" s="18"/>
      <c r="W74" s="18"/>
      <c r="X74" s="18"/>
      <c r="Y74" s="53"/>
    </row>
    <row r="75" spans="1:25">
      <c r="A75" s="162" t="s">
        <v>36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</row>
    <row r="76" spans="1:25">
      <c r="A76" s="165" t="s">
        <v>37</v>
      </c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</row>
    <row r="77" spans="1:25">
      <c r="A77" s="165" t="s">
        <v>38</v>
      </c>
      <c r="B77" s="166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70"/>
    </row>
    <row r="78" spans="1:25">
      <c r="A78" s="165" t="s">
        <v>24</v>
      </c>
      <c r="B78" s="166"/>
      <c r="C78" s="171"/>
      <c r="D78" s="171"/>
      <c r="E78" s="171"/>
      <c r="F78" s="34"/>
      <c r="G78" s="34"/>
      <c r="H78" s="34"/>
      <c r="I78" s="34"/>
      <c r="J78" s="34"/>
      <c r="K78" s="34"/>
      <c r="L78" s="35"/>
      <c r="M78" s="90"/>
      <c r="N78" s="35"/>
      <c r="O78" s="34"/>
      <c r="P78" s="34"/>
      <c r="Q78" s="34"/>
      <c r="R78" s="34"/>
      <c r="S78" s="34"/>
      <c r="T78" s="35"/>
      <c r="U78" s="35"/>
      <c r="V78" s="34"/>
      <c r="W78" s="34"/>
      <c r="X78" s="34"/>
      <c r="Y78" s="36"/>
    </row>
    <row r="79" spans="1:25">
      <c r="A79" s="165" t="s">
        <v>39</v>
      </c>
      <c r="B79" s="166"/>
      <c r="C79" s="171"/>
      <c r="D79" s="171"/>
      <c r="E79" s="171"/>
      <c r="F79" s="34"/>
      <c r="G79" s="34"/>
      <c r="H79" s="34"/>
      <c r="I79" s="34"/>
      <c r="J79" s="34"/>
      <c r="K79" s="34"/>
      <c r="L79" s="35"/>
      <c r="M79" s="90"/>
      <c r="N79" s="35"/>
      <c r="O79" s="34"/>
      <c r="P79" s="34"/>
      <c r="Q79" s="34"/>
      <c r="R79" s="34"/>
      <c r="S79" s="34"/>
      <c r="T79" s="35"/>
      <c r="U79" s="35"/>
      <c r="V79" s="34"/>
      <c r="W79" s="172">
        <f>C79</f>
        <v>0</v>
      </c>
      <c r="X79" s="172"/>
      <c r="Y79" s="36"/>
    </row>
    <row r="80" spans="1:25">
      <c r="A80" s="173" t="s">
        <v>40</v>
      </c>
      <c r="B80" s="174"/>
      <c r="C80" s="160"/>
      <c r="D80" s="160"/>
      <c r="E80" s="160"/>
      <c r="F80" s="34"/>
      <c r="G80" s="34"/>
      <c r="H80" s="34"/>
      <c r="I80" s="34"/>
      <c r="J80" s="34"/>
      <c r="K80" s="34"/>
      <c r="L80" s="35"/>
      <c r="M80" s="90"/>
      <c r="N80" s="35"/>
      <c r="O80" s="34"/>
      <c r="P80" s="34"/>
      <c r="Q80" s="34"/>
      <c r="R80" s="34"/>
      <c r="S80" s="34"/>
      <c r="T80" s="35"/>
      <c r="U80" s="35"/>
      <c r="V80" s="34"/>
      <c r="W80" s="172">
        <f>W79*C80</f>
        <v>0</v>
      </c>
      <c r="X80" s="172"/>
      <c r="Y80" s="36"/>
    </row>
    <row r="81" spans="1:25" ht="15.75" thickBot="1">
      <c r="A81" s="54"/>
      <c r="B81" s="76"/>
      <c r="C81" s="55"/>
      <c r="D81" s="55"/>
      <c r="E81" s="55"/>
      <c r="F81" s="55"/>
      <c r="G81" s="55"/>
      <c r="H81" s="55"/>
      <c r="I81" s="55"/>
      <c r="J81" s="55"/>
      <c r="K81" s="55"/>
      <c r="L81" s="56" t="s">
        <v>7</v>
      </c>
      <c r="M81" s="95"/>
      <c r="N81" s="56"/>
      <c r="O81" s="55"/>
      <c r="P81" s="55"/>
      <c r="Q81" s="55"/>
      <c r="R81" s="55"/>
      <c r="S81" s="55"/>
      <c r="T81" s="57"/>
      <c r="U81" s="57"/>
      <c r="V81" s="55"/>
      <c r="W81" s="154">
        <f>W79+W80</f>
        <v>0</v>
      </c>
      <c r="X81" s="154"/>
      <c r="Y81" s="58"/>
    </row>
    <row r="82" spans="1:25">
      <c r="A82" s="52"/>
      <c r="B82" s="72"/>
      <c r="C82" s="18"/>
      <c r="D82" s="18"/>
      <c r="E82" s="18"/>
      <c r="F82" s="18"/>
      <c r="G82" s="18"/>
      <c r="H82" s="18"/>
      <c r="I82" s="18"/>
      <c r="J82" s="18"/>
      <c r="K82" s="18"/>
      <c r="L82" s="19"/>
      <c r="M82" s="96"/>
      <c r="N82" s="19"/>
      <c r="O82" s="18"/>
      <c r="P82" s="18"/>
      <c r="Q82" s="18"/>
      <c r="R82" s="18"/>
      <c r="S82" s="18"/>
      <c r="T82" s="19"/>
      <c r="U82" s="19"/>
      <c r="V82" s="18"/>
      <c r="W82" s="18"/>
      <c r="X82" s="18"/>
      <c r="Y82" s="53"/>
    </row>
    <row r="83" spans="1:25" ht="15.75" thickBot="1">
      <c r="A83" s="52"/>
      <c r="B83" s="72"/>
      <c r="C83" s="18"/>
      <c r="D83" s="18"/>
      <c r="E83" s="18"/>
      <c r="F83" s="18"/>
      <c r="G83" s="18"/>
      <c r="H83" s="18"/>
      <c r="I83" s="18"/>
      <c r="J83" s="18"/>
      <c r="K83" s="18"/>
      <c r="L83" s="19"/>
      <c r="M83" s="96"/>
      <c r="N83" s="19"/>
      <c r="O83" s="18"/>
      <c r="P83" s="18"/>
      <c r="Q83" s="18"/>
      <c r="R83" s="18"/>
      <c r="S83" s="18"/>
      <c r="T83" s="19"/>
      <c r="U83" s="19"/>
      <c r="V83" s="18"/>
      <c r="W83" s="18"/>
      <c r="X83" s="18"/>
      <c r="Y83" s="53"/>
    </row>
    <row r="84" spans="1:25">
      <c r="A84" s="162" t="s">
        <v>36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4"/>
    </row>
    <row r="85" spans="1:25">
      <c r="A85" s="165" t="s">
        <v>37</v>
      </c>
      <c r="B85" s="166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8"/>
    </row>
    <row r="86" spans="1:25">
      <c r="A86" s="165" t="s">
        <v>38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0"/>
    </row>
    <row r="87" spans="1:25">
      <c r="A87" s="165" t="s">
        <v>24</v>
      </c>
      <c r="B87" s="166"/>
      <c r="C87" s="171"/>
      <c r="D87" s="171"/>
      <c r="E87" s="171"/>
      <c r="F87" s="34"/>
      <c r="G87" s="34"/>
      <c r="H87" s="34"/>
      <c r="I87" s="34"/>
      <c r="J87" s="34"/>
      <c r="K87" s="34"/>
      <c r="L87" s="35"/>
      <c r="M87" s="90"/>
      <c r="N87" s="35"/>
      <c r="O87" s="34"/>
      <c r="P87" s="34"/>
      <c r="Q87" s="34"/>
      <c r="R87" s="34"/>
      <c r="S87" s="34"/>
      <c r="T87" s="35"/>
      <c r="U87" s="35"/>
      <c r="V87" s="34"/>
      <c r="W87" s="34"/>
      <c r="X87" s="34"/>
      <c r="Y87" s="36"/>
    </row>
    <row r="88" spans="1:25">
      <c r="A88" s="165" t="s">
        <v>39</v>
      </c>
      <c r="B88" s="166"/>
      <c r="C88" s="171"/>
      <c r="D88" s="171"/>
      <c r="E88" s="171"/>
      <c r="F88" s="34"/>
      <c r="G88" s="34"/>
      <c r="H88" s="34"/>
      <c r="I88" s="34"/>
      <c r="J88" s="34"/>
      <c r="K88" s="34"/>
      <c r="L88" s="35"/>
      <c r="M88" s="90"/>
      <c r="N88" s="35"/>
      <c r="O88" s="34"/>
      <c r="P88" s="34"/>
      <c r="Q88" s="34"/>
      <c r="R88" s="34"/>
      <c r="S88" s="34"/>
      <c r="T88" s="35"/>
      <c r="U88" s="35"/>
      <c r="V88" s="34"/>
      <c r="W88" s="172">
        <f>C88</f>
        <v>0</v>
      </c>
      <c r="X88" s="172"/>
      <c r="Y88" s="36"/>
    </row>
    <row r="89" spans="1:25">
      <c r="A89" s="158" t="s">
        <v>40</v>
      </c>
      <c r="B89" s="159"/>
      <c r="C89" s="160"/>
      <c r="D89" s="160"/>
      <c r="E89" s="160"/>
      <c r="F89" s="59"/>
      <c r="G89" s="59"/>
      <c r="H89" s="59"/>
      <c r="I89" s="59"/>
      <c r="J89" s="59"/>
      <c r="K89" s="59"/>
      <c r="L89" s="60"/>
      <c r="M89" s="97"/>
      <c r="N89" s="60"/>
      <c r="O89" s="59"/>
      <c r="P89" s="59"/>
      <c r="Q89" s="59"/>
      <c r="R89" s="59"/>
      <c r="S89" s="59"/>
      <c r="T89" s="60"/>
      <c r="U89" s="60"/>
      <c r="V89" s="59"/>
      <c r="W89" s="161">
        <f>W88*C89</f>
        <v>0</v>
      </c>
      <c r="X89" s="161"/>
      <c r="Y89" s="61"/>
    </row>
    <row r="90" spans="1:25" ht="15.75" thickBot="1">
      <c r="A90" s="62"/>
      <c r="B90" s="76"/>
      <c r="C90" s="55"/>
      <c r="D90" s="55"/>
      <c r="E90" s="55"/>
      <c r="F90" s="55"/>
      <c r="G90" s="55"/>
      <c r="H90" s="55"/>
      <c r="I90" s="55"/>
      <c r="J90" s="55"/>
      <c r="K90" s="55"/>
      <c r="L90" s="56" t="s">
        <v>7</v>
      </c>
      <c r="M90" s="95"/>
      <c r="N90" s="56"/>
      <c r="O90" s="55"/>
      <c r="P90" s="55"/>
      <c r="Q90" s="55"/>
      <c r="R90" s="55"/>
      <c r="S90" s="55"/>
      <c r="T90" s="57"/>
      <c r="U90" s="57"/>
      <c r="V90" s="55"/>
      <c r="W90" s="154">
        <f>W88+W89</f>
        <v>0</v>
      </c>
      <c r="X90" s="154"/>
      <c r="Y90" s="63"/>
    </row>
    <row r="91" spans="1:25">
      <c r="A91" s="20"/>
      <c r="B91" s="73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88"/>
      <c r="N91" s="21"/>
      <c r="O91" s="20"/>
      <c r="P91" s="20"/>
      <c r="Q91" s="20"/>
      <c r="R91" s="20"/>
      <c r="S91" s="20"/>
      <c r="T91" s="21"/>
      <c r="U91" s="21"/>
      <c r="V91" s="20"/>
      <c r="W91" s="20"/>
      <c r="X91" s="20"/>
      <c r="Y91" s="20"/>
    </row>
    <row r="92" spans="1:25">
      <c r="A92" s="20"/>
      <c r="B92" s="73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88"/>
      <c r="N92" s="21"/>
      <c r="O92" s="20"/>
      <c r="P92" s="20"/>
      <c r="Q92" s="20"/>
      <c r="R92" s="20"/>
      <c r="S92" s="20"/>
      <c r="T92" s="21"/>
      <c r="U92" s="21"/>
      <c r="V92" s="20"/>
      <c r="W92" s="20"/>
      <c r="X92" s="20"/>
      <c r="Y92" s="20"/>
    </row>
    <row r="93" spans="1:25">
      <c r="A93" s="20"/>
      <c r="B93" s="73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88"/>
      <c r="N93" s="21"/>
      <c r="O93" s="20"/>
      <c r="P93" s="20"/>
      <c r="Q93" s="20"/>
      <c r="R93" s="20"/>
      <c r="S93" s="20"/>
      <c r="T93" s="21"/>
      <c r="U93" s="21"/>
      <c r="V93" s="20"/>
      <c r="W93" s="20"/>
      <c r="X93" s="20"/>
      <c r="Y93" s="20"/>
    </row>
    <row r="94" spans="1:25">
      <c r="A94" s="22"/>
      <c r="B94" s="73"/>
      <c r="C94" s="155"/>
      <c r="D94" s="155"/>
      <c r="E94" s="155"/>
      <c r="F94" s="155"/>
      <c r="G94" s="155"/>
      <c r="H94" s="20"/>
      <c r="I94" s="20"/>
      <c r="J94" s="155"/>
      <c r="K94" s="155"/>
      <c r="L94" s="21"/>
      <c r="M94" s="88"/>
      <c r="N94" s="21"/>
      <c r="O94" s="20"/>
      <c r="P94" s="20"/>
      <c r="Q94" s="20"/>
      <c r="R94" s="20"/>
      <c r="S94" s="20"/>
      <c r="T94" s="21"/>
      <c r="U94" s="21"/>
      <c r="V94" s="20"/>
      <c r="W94" s="155"/>
      <c r="X94" s="155"/>
      <c r="Y94" s="155"/>
    </row>
    <row r="95" spans="1:25">
      <c r="A95" s="23" t="s">
        <v>24</v>
      </c>
      <c r="B95" s="73"/>
      <c r="C95" s="156" t="s">
        <v>25</v>
      </c>
      <c r="D95" s="156"/>
      <c r="E95" s="156"/>
      <c r="F95" s="156"/>
      <c r="G95" s="156"/>
      <c r="H95" s="20"/>
      <c r="I95" s="20"/>
      <c r="J95" s="156" t="s">
        <v>24</v>
      </c>
      <c r="K95" s="157"/>
      <c r="L95" s="21"/>
      <c r="M95" s="88"/>
      <c r="N95" s="21"/>
      <c r="O95" s="20"/>
      <c r="P95" s="20"/>
      <c r="Q95" s="20"/>
      <c r="R95" s="20"/>
      <c r="S95" s="20"/>
      <c r="T95" s="21"/>
      <c r="U95" s="21"/>
      <c r="V95" s="20"/>
      <c r="W95" s="156" t="s">
        <v>26</v>
      </c>
      <c r="X95" s="157"/>
      <c r="Y95" s="157"/>
    </row>
    <row r="96" spans="1:25">
      <c r="A96" s="20"/>
      <c r="B96" s="73"/>
      <c r="C96" s="20"/>
      <c r="D96" s="20"/>
      <c r="E96" s="20"/>
      <c r="F96" s="20"/>
      <c r="G96" s="20"/>
      <c r="H96" s="20"/>
      <c r="I96" s="20"/>
      <c r="J96" s="20"/>
      <c r="K96" s="20"/>
      <c r="L96" s="21"/>
      <c r="M96" s="88"/>
      <c r="N96" s="21"/>
      <c r="O96" s="20"/>
      <c r="P96" s="20"/>
      <c r="Q96" s="20"/>
      <c r="R96" s="20"/>
      <c r="S96" s="20"/>
      <c r="T96" s="21"/>
      <c r="U96" s="21"/>
      <c r="V96" s="20"/>
      <c r="W96" s="20"/>
      <c r="X96" s="20"/>
      <c r="Y96" s="20"/>
    </row>
    <row r="97" spans="1:25">
      <c r="A97" s="23" t="s">
        <v>41</v>
      </c>
      <c r="B97" s="73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88"/>
      <c r="N97" s="21"/>
      <c r="O97" s="20"/>
      <c r="P97" s="20"/>
      <c r="Q97" s="20"/>
      <c r="R97" s="20"/>
      <c r="S97" s="20"/>
      <c r="T97" s="21"/>
      <c r="U97" s="21"/>
      <c r="V97" s="20"/>
      <c r="W97" s="20"/>
      <c r="X97" s="20"/>
      <c r="Y97" s="20"/>
    </row>
  </sheetData>
  <sheetProtection sheet="1" objects="1" scenarios="1" selectLockedCells="1"/>
  <mergeCells count="65">
    <mergeCell ref="W90:X90"/>
    <mergeCell ref="C94:G94"/>
    <mergeCell ref="J94:K94"/>
    <mergeCell ref="W94:Y94"/>
    <mergeCell ref="C95:G95"/>
    <mergeCell ref="J95:K95"/>
    <mergeCell ref="W95:Y95"/>
    <mergeCell ref="A89:B89"/>
    <mergeCell ref="C89:E89"/>
    <mergeCell ref="W89:X89"/>
    <mergeCell ref="W81:X81"/>
    <mergeCell ref="A84:Y84"/>
    <mergeCell ref="A85:B85"/>
    <mergeCell ref="C85:Y85"/>
    <mergeCell ref="A86:B86"/>
    <mergeCell ref="C86:Y86"/>
    <mergeCell ref="A87:B87"/>
    <mergeCell ref="C87:E87"/>
    <mergeCell ref="A88:B88"/>
    <mergeCell ref="C88:E88"/>
    <mergeCell ref="W88:X88"/>
    <mergeCell ref="A80:B80"/>
    <mergeCell ref="C80:E80"/>
    <mergeCell ref="W80:X80"/>
    <mergeCell ref="W72:X72"/>
    <mergeCell ref="A75:Y75"/>
    <mergeCell ref="A76:B76"/>
    <mergeCell ref="C76:Y76"/>
    <mergeCell ref="A77:B77"/>
    <mergeCell ref="C77:Y77"/>
    <mergeCell ref="A78:B78"/>
    <mergeCell ref="C78:E78"/>
    <mergeCell ref="A79:B79"/>
    <mergeCell ref="C79:E79"/>
    <mergeCell ref="W79:X79"/>
    <mergeCell ref="A70:B70"/>
    <mergeCell ref="C70:E70"/>
    <mergeCell ref="W70:X70"/>
    <mergeCell ref="A71:B71"/>
    <mergeCell ref="C71:E71"/>
    <mergeCell ref="W71:X71"/>
    <mergeCell ref="A67:B67"/>
    <mergeCell ref="C67:Y67"/>
    <mergeCell ref="A68:B68"/>
    <mergeCell ref="C68:Y68"/>
    <mergeCell ref="A69:B69"/>
    <mergeCell ref="C69:E69"/>
    <mergeCell ref="A66:Y66"/>
    <mergeCell ref="C38:G38"/>
    <mergeCell ref="J38:K38"/>
    <mergeCell ref="W38:Y38"/>
    <mergeCell ref="C39:G39"/>
    <mergeCell ref="J39:K39"/>
    <mergeCell ref="W39:Y39"/>
    <mergeCell ref="E46:H46"/>
    <mergeCell ref="E50:H50"/>
    <mergeCell ref="E54:H54"/>
    <mergeCell ref="E60:L60"/>
    <mergeCell ref="E63:L63"/>
    <mergeCell ref="X2:X3"/>
    <mergeCell ref="A2:C3"/>
    <mergeCell ref="L2:L3"/>
    <mergeCell ref="M2:M3"/>
    <mergeCell ref="N2:N3"/>
    <mergeCell ref="W2:W3"/>
  </mergeCells>
  <conditionalFormatting sqref="X69 X78 X73:X74 X82:X84 X86:X97 X58:X64 X55:X56 X37:X39 X44:X45 X47:X49 X51:X53 X4:X34">
    <cfRule type="cellIs" dxfId="1034" priority="206" stopIfTrue="1" operator="greaterThanOrEqual">
      <formula>0</formula>
    </cfRule>
    <cfRule type="cellIs" dxfId="1033" priority="207" stopIfTrue="1" operator="lessThan">
      <formula>0</formula>
    </cfRule>
  </conditionalFormatting>
  <conditionalFormatting sqref="W4:W34">
    <cfRule type="cellIs" dxfId="1032" priority="204" stopIfTrue="1" operator="greaterThanOrEqual">
      <formula>0</formula>
    </cfRule>
    <cfRule type="cellIs" dxfId="1031" priority="205" stopIfTrue="1" operator="lessThan">
      <formula>0</formula>
    </cfRule>
  </conditionalFormatting>
  <conditionalFormatting sqref="X35:X36">
    <cfRule type="cellIs" dxfId="1030" priority="202" stopIfTrue="1" operator="greaterThanOrEqual">
      <formula>0</formula>
    </cfRule>
    <cfRule type="cellIs" dxfId="1029" priority="203" stopIfTrue="1" operator="lessThan">
      <formula>0</formula>
    </cfRule>
  </conditionalFormatting>
  <conditionalFormatting sqref="D12:I34 A4:C34 D4:I9 J4:X34">
    <cfRule type="expression" dxfId="1028" priority="200" stopIfTrue="1">
      <formula>($C4="Sø")</formula>
    </cfRule>
    <cfRule type="expression" dxfId="1027" priority="201" stopIfTrue="1">
      <formula>($C4="Lø")</formula>
    </cfRule>
  </conditionalFormatting>
  <conditionalFormatting sqref="A4:C34">
    <cfRule type="expression" dxfId="1026" priority="198" stopIfTrue="1">
      <formula>($C4="Sø")</formula>
    </cfRule>
    <cfRule type="expression" dxfId="1025" priority="199" stopIfTrue="1">
      <formula>($C4="Lø")</formula>
    </cfRule>
  </conditionalFormatting>
  <conditionalFormatting sqref="A4:C34">
    <cfRule type="expression" dxfId="1024" priority="196" stopIfTrue="1">
      <formula>($B4="Sø")</formula>
    </cfRule>
    <cfRule type="expression" dxfId="1023" priority="197" stopIfTrue="1">
      <formula>($B4="Lø")</formula>
    </cfRule>
  </conditionalFormatting>
  <conditionalFormatting sqref="D7:I11">
    <cfRule type="expression" dxfId="1022" priority="194" stopIfTrue="1">
      <formula>($C7="Sø")</formula>
    </cfRule>
    <cfRule type="expression" dxfId="1021" priority="195" stopIfTrue="1">
      <formula>($C7="Lø")</formula>
    </cfRule>
  </conditionalFormatting>
  <conditionalFormatting sqref="J7:K7">
    <cfRule type="expression" dxfId="1020" priority="192" stopIfTrue="1">
      <formula>($C7="Sø")</formula>
    </cfRule>
    <cfRule type="expression" dxfId="1019" priority="193" stopIfTrue="1">
      <formula>($C7="Lø")</formula>
    </cfRule>
  </conditionalFormatting>
  <conditionalFormatting sqref="D6:E6">
    <cfRule type="expression" dxfId="1018" priority="190" stopIfTrue="1">
      <formula>($C6="Sø")</formula>
    </cfRule>
    <cfRule type="expression" dxfId="1017" priority="191" stopIfTrue="1">
      <formula>($C6="Lø")</formula>
    </cfRule>
  </conditionalFormatting>
  <conditionalFormatting sqref="M4:M34">
    <cfRule type="containsText" dxfId="1016" priority="189" operator="containsText" text="¨">
      <formula>NOT(ISERROR(SEARCH("¨",M4)))</formula>
    </cfRule>
  </conditionalFormatting>
  <conditionalFormatting sqref="D10:K10">
    <cfRule type="expression" dxfId="1015" priority="187" stopIfTrue="1">
      <formula>($C10="Sø")</formula>
    </cfRule>
    <cfRule type="expression" dxfId="1014" priority="188" stopIfTrue="1">
      <formula>($C10="Lø")</formula>
    </cfRule>
  </conditionalFormatting>
  <conditionalFormatting sqref="D10:E10">
    <cfRule type="expression" dxfId="1013" priority="185" stopIfTrue="1">
      <formula>($C10="Sø")</formula>
    </cfRule>
    <cfRule type="expression" dxfId="1012" priority="186" stopIfTrue="1">
      <formula>($C10="Lø")</formula>
    </cfRule>
  </conditionalFormatting>
  <conditionalFormatting sqref="D10:K10">
    <cfRule type="expression" dxfId="1011" priority="183" stopIfTrue="1">
      <formula>($C10="Sø")</formula>
    </cfRule>
    <cfRule type="expression" dxfId="1010" priority="184" stopIfTrue="1">
      <formula>($C10="Lø")</formula>
    </cfRule>
  </conditionalFormatting>
  <conditionalFormatting sqref="D10:E10">
    <cfRule type="expression" dxfId="1009" priority="181" stopIfTrue="1">
      <formula>($C10="Sø")</formula>
    </cfRule>
    <cfRule type="expression" dxfId="1008" priority="182" stopIfTrue="1">
      <formula>($C10="Lø")</formula>
    </cfRule>
  </conditionalFormatting>
  <conditionalFormatting sqref="D12:I12">
    <cfRule type="expression" dxfId="1007" priority="179" stopIfTrue="1">
      <formula>($C12="Sø")</formula>
    </cfRule>
    <cfRule type="expression" dxfId="1006" priority="180" stopIfTrue="1">
      <formula>($C12="Lø")</formula>
    </cfRule>
  </conditionalFormatting>
  <conditionalFormatting sqref="D12:K12">
    <cfRule type="expression" dxfId="1005" priority="177" stopIfTrue="1">
      <formula>($C12="Sø")</formula>
    </cfRule>
    <cfRule type="expression" dxfId="1004" priority="178" stopIfTrue="1">
      <formula>($C12="Lø")</formula>
    </cfRule>
  </conditionalFormatting>
  <conditionalFormatting sqref="D12:E12">
    <cfRule type="expression" dxfId="1003" priority="175" stopIfTrue="1">
      <formula>($C12="Sø")</formula>
    </cfRule>
    <cfRule type="expression" dxfId="1002" priority="176" stopIfTrue="1">
      <formula>($C12="Lø")</formula>
    </cfRule>
  </conditionalFormatting>
  <conditionalFormatting sqref="D12:K12">
    <cfRule type="expression" dxfId="1001" priority="173" stopIfTrue="1">
      <formula>($C12="Sø")</formula>
    </cfRule>
    <cfRule type="expression" dxfId="1000" priority="174" stopIfTrue="1">
      <formula>($C12="Lø")</formula>
    </cfRule>
  </conditionalFormatting>
  <conditionalFormatting sqref="D12:E12">
    <cfRule type="expression" dxfId="999" priority="171" stopIfTrue="1">
      <formula>($C12="Sø")</formula>
    </cfRule>
    <cfRule type="expression" dxfId="998" priority="172" stopIfTrue="1">
      <formula>($C12="Lø")</formula>
    </cfRule>
  </conditionalFormatting>
  <conditionalFormatting sqref="J6:K6">
    <cfRule type="expression" dxfId="997" priority="169" stopIfTrue="1">
      <formula>($C6="Sø")</formula>
    </cfRule>
    <cfRule type="expression" dxfId="996" priority="170" stopIfTrue="1">
      <formula>($C6="Lø")</formula>
    </cfRule>
  </conditionalFormatting>
  <conditionalFormatting sqref="D6:I6">
    <cfRule type="expression" dxfId="995" priority="167" stopIfTrue="1">
      <formula>($C6="Sø")</formula>
    </cfRule>
    <cfRule type="expression" dxfId="994" priority="168" stopIfTrue="1">
      <formula>($C6="Lø")</formula>
    </cfRule>
  </conditionalFormatting>
  <conditionalFormatting sqref="J6:K6">
    <cfRule type="expression" dxfId="993" priority="165" stopIfTrue="1">
      <formula>($C6="Sø")</formula>
    </cfRule>
    <cfRule type="expression" dxfId="992" priority="166" stopIfTrue="1">
      <formula>($C6="Lø")</formula>
    </cfRule>
  </conditionalFormatting>
  <conditionalFormatting sqref="D6:I6">
    <cfRule type="expression" dxfId="991" priority="163" stopIfTrue="1">
      <formula>($C6="Sø")</formula>
    </cfRule>
    <cfRule type="expression" dxfId="990" priority="164" stopIfTrue="1">
      <formula>($C6="Lø")</formula>
    </cfRule>
  </conditionalFormatting>
  <conditionalFormatting sqref="D6:K6">
    <cfRule type="expression" dxfId="989" priority="161" stopIfTrue="1">
      <formula>($C6="Sø")</formula>
    </cfRule>
    <cfRule type="expression" dxfId="988" priority="162" stopIfTrue="1">
      <formula>($C6="Lø")</formula>
    </cfRule>
  </conditionalFormatting>
  <conditionalFormatting sqref="D6:E6">
    <cfRule type="expression" dxfId="987" priority="159" stopIfTrue="1">
      <formula>($C6="Sø")</formula>
    </cfRule>
    <cfRule type="expression" dxfId="986" priority="160" stopIfTrue="1">
      <formula>($C6="Lø")</formula>
    </cfRule>
  </conditionalFormatting>
  <conditionalFormatting sqref="D6:K6">
    <cfRule type="expression" dxfId="985" priority="157" stopIfTrue="1">
      <formula>($C6="Sø")</formula>
    </cfRule>
    <cfRule type="expression" dxfId="984" priority="158" stopIfTrue="1">
      <formula>($C6="Lø")</formula>
    </cfRule>
  </conditionalFormatting>
  <conditionalFormatting sqref="D6:E6">
    <cfRule type="expression" dxfId="983" priority="155" stopIfTrue="1">
      <formula>($C6="Sø")</formula>
    </cfRule>
    <cfRule type="expression" dxfId="982" priority="156" stopIfTrue="1">
      <formula>($C6="Lø")</formula>
    </cfRule>
  </conditionalFormatting>
  <conditionalFormatting sqref="J7:K7">
    <cfRule type="expression" dxfId="981" priority="153" stopIfTrue="1">
      <formula>($C7="Sø")</formula>
    </cfRule>
    <cfRule type="expression" dxfId="980" priority="154" stopIfTrue="1">
      <formula>($C7="Lø")</formula>
    </cfRule>
  </conditionalFormatting>
  <conditionalFormatting sqref="D7:I7">
    <cfRule type="expression" dxfId="979" priority="151" stopIfTrue="1">
      <formula>($C7="Sø")</formula>
    </cfRule>
    <cfRule type="expression" dxfId="978" priority="152" stopIfTrue="1">
      <formula>($C7="Lø")</formula>
    </cfRule>
  </conditionalFormatting>
  <conditionalFormatting sqref="J7:K7">
    <cfRule type="expression" dxfId="977" priority="149" stopIfTrue="1">
      <formula>($C7="Sø")</formula>
    </cfRule>
    <cfRule type="expression" dxfId="976" priority="150" stopIfTrue="1">
      <formula>($C7="Lø")</formula>
    </cfRule>
  </conditionalFormatting>
  <conditionalFormatting sqref="D7:I7">
    <cfRule type="expression" dxfId="975" priority="147" stopIfTrue="1">
      <formula>($C7="Sø")</formula>
    </cfRule>
    <cfRule type="expression" dxfId="974" priority="148" stopIfTrue="1">
      <formula>($C7="Lø")</formula>
    </cfRule>
  </conditionalFormatting>
  <conditionalFormatting sqref="D7:K7">
    <cfRule type="expression" dxfId="973" priority="145" stopIfTrue="1">
      <formula>($C7="Sø")</formula>
    </cfRule>
    <cfRule type="expression" dxfId="972" priority="146" stopIfTrue="1">
      <formula>($C7="Lø")</formula>
    </cfRule>
  </conditionalFormatting>
  <conditionalFormatting sqref="D7:E7">
    <cfRule type="expression" dxfId="971" priority="143" stopIfTrue="1">
      <formula>($C7="Sø")</formula>
    </cfRule>
    <cfRule type="expression" dxfId="970" priority="144" stopIfTrue="1">
      <formula>($C7="Lø")</formula>
    </cfRule>
  </conditionalFormatting>
  <conditionalFormatting sqref="D7:K7">
    <cfRule type="expression" dxfId="969" priority="141" stopIfTrue="1">
      <formula>($C7="Sø")</formula>
    </cfRule>
    <cfRule type="expression" dxfId="968" priority="142" stopIfTrue="1">
      <formula>($C7="Lø")</formula>
    </cfRule>
  </conditionalFormatting>
  <conditionalFormatting sqref="D7:E7">
    <cfRule type="expression" dxfId="967" priority="139" stopIfTrue="1">
      <formula>($C7="Sø")</formula>
    </cfRule>
    <cfRule type="expression" dxfId="966" priority="140" stopIfTrue="1">
      <formula>($C7="Lø")</formula>
    </cfRule>
  </conditionalFormatting>
  <conditionalFormatting sqref="J5:K5">
    <cfRule type="expression" dxfId="965" priority="137" stopIfTrue="1">
      <formula>($C5="Sø")</formula>
    </cfRule>
    <cfRule type="expression" dxfId="964" priority="138" stopIfTrue="1">
      <formula>($C5="Lø")</formula>
    </cfRule>
  </conditionalFormatting>
  <conditionalFormatting sqref="D5:I5">
    <cfRule type="expression" dxfId="963" priority="135" stopIfTrue="1">
      <formula>($C5="Sø")</formula>
    </cfRule>
    <cfRule type="expression" dxfId="962" priority="136" stopIfTrue="1">
      <formula>($C5="Lø")</formula>
    </cfRule>
  </conditionalFormatting>
  <conditionalFormatting sqref="J5:K5">
    <cfRule type="expression" dxfId="961" priority="133" stopIfTrue="1">
      <formula>($C5="Sø")</formula>
    </cfRule>
    <cfRule type="expression" dxfId="960" priority="134" stopIfTrue="1">
      <formula>($C5="Lø")</formula>
    </cfRule>
  </conditionalFormatting>
  <conditionalFormatting sqref="D5:I5">
    <cfRule type="expression" dxfId="959" priority="131" stopIfTrue="1">
      <formula>($C5="Sø")</formula>
    </cfRule>
    <cfRule type="expression" dxfId="958" priority="132" stopIfTrue="1">
      <formula>($C5="Lø")</formula>
    </cfRule>
  </conditionalFormatting>
  <conditionalFormatting sqref="D5:K5">
    <cfRule type="expression" dxfId="957" priority="129" stopIfTrue="1">
      <formula>($C5="Sø")</formula>
    </cfRule>
    <cfRule type="expression" dxfId="956" priority="130" stopIfTrue="1">
      <formula>($C5="Lø")</formula>
    </cfRule>
  </conditionalFormatting>
  <conditionalFormatting sqref="D5:E5">
    <cfRule type="expression" dxfId="955" priority="127" stopIfTrue="1">
      <formula>($C5="Sø")</formula>
    </cfRule>
    <cfRule type="expression" dxfId="954" priority="128" stopIfTrue="1">
      <formula>($C5="Lø")</formula>
    </cfRule>
  </conditionalFormatting>
  <conditionalFormatting sqref="D5:K5">
    <cfRule type="expression" dxfId="953" priority="125" stopIfTrue="1">
      <formula>($C5="Sø")</formula>
    </cfRule>
    <cfRule type="expression" dxfId="952" priority="126" stopIfTrue="1">
      <formula>($C5="Lø")</formula>
    </cfRule>
  </conditionalFormatting>
  <conditionalFormatting sqref="D5:E5">
    <cfRule type="expression" dxfId="951" priority="123" stopIfTrue="1">
      <formula>($C5="Sø")</formula>
    </cfRule>
    <cfRule type="expression" dxfId="950" priority="124" stopIfTrue="1">
      <formula>($C5="Lø")</formula>
    </cfRule>
  </conditionalFormatting>
  <conditionalFormatting sqref="J4:K4">
    <cfRule type="expression" dxfId="949" priority="121" stopIfTrue="1">
      <formula>($C4="Sø")</formula>
    </cfRule>
    <cfRule type="expression" dxfId="948" priority="122" stopIfTrue="1">
      <formula>($C4="Lø")</formula>
    </cfRule>
  </conditionalFormatting>
  <conditionalFormatting sqref="D4:I4">
    <cfRule type="expression" dxfId="947" priority="119" stopIfTrue="1">
      <formula>($C4="Sø")</formula>
    </cfRule>
    <cfRule type="expression" dxfId="946" priority="120" stopIfTrue="1">
      <formula>($C4="Lø")</formula>
    </cfRule>
  </conditionalFormatting>
  <conditionalFormatting sqref="J4:K4">
    <cfRule type="expression" dxfId="945" priority="117" stopIfTrue="1">
      <formula>($C4="Sø")</formula>
    </cfRule>
    <cfRule type="expression" dxfId="944" priority="118" stopIfTrue="1">
      <formula>($C4="Lø")</formula>
    </cfRule>
  </conditionalFormatting>
  <conditionalFormatting sqref="D4:I4">
    <cfRule type="expression" dxfId="943" priority="115" stopIfTrue="1">
      <formula>($C4="Sø")</formula>
    </cfRule>
    <cfRule type="expression" dxfId="942" priority="116" stopIfTrue="1">
      <formula>($C4="Lø")</formula>
    </cfRule>
  </conditionalFormatting>
  <conditionalFormatting sqref="D4:K4">
    <cfRule type="expression" dxfId="941" priority="113" stopIfTrue="1">
      <formula>($C4="Sø")</formula>
    </cfRule>
    <cfRule type="expression" dxfId="940" priority="114" stopIfTrue="1">
      <formula>($C4="Lø")</formula>
    </cfRule>
  </conditionalFormatting>
  <conditionalFormatting sqref="D4:E4">
    <cfRule type="expression" dxfId="939" priority="111" stopIfTrue="1">
      <formula>($C4="Sø")</formula>
    </cfRule>
    <cfRule type="expression" dxfId="938" priority="112" stopIfTrue="1">
      <formula>($C4="Lø")</formula>
    </cfRule>
  </conditionalFormatting>
  <conditionalFormatting sqref="D4:K4">
    <cfRule type="expression" dxfId="937" priority="109" stopIfTrue="1">
      <formula>($C4="Sø")</formula>
    </cfRule>
    <cfRule type="expression" dxfId="936" priority="110" stopIfTrue="1">
      <formula>($C4="Lø")</formula>
    </cfRule>
  </conditionalFormatting>
  <conditionalFormatting sqref="D4:E4">
    <cfRule type="expression" dxfId="935" priority="107" stopIfTrue="1">
      <formula>($C4="Sø")</formula>
    </cfRule>
    <cfRule type="expression" dxfId="934" priority="108" stopIfTrue="1">
      <formula>($C4="Lø")</formula>
    </cfRule>
  </conditionalFormatting>
  <conditionalFormatting sqref="H4:K4">
    <cfRule type="expression" dxfId="933" priority="105" stopIfTrue="1">
      <formula>($C4="Sø")</formula>
    </cfRule>
    <cfRule type="expression" dxfId="932" priority="106" stopIfTrue="1">
      <formula>($C4="Lø")</formula>
    </cfRule>
  </conditionalFormatting>
  <conditionalFormatting sqref="H4:K4">
    <cfRule type="expression" dxfId="931" priority="103" stopIfTrue="1">
      <formula>($C4="Sø")</formula>
    </cfRule>
    <cfRule type="expression" dxfId="930" priority="104" stopIfTrue="1">
      <formula>($C4="Lø")</formula>
    </cfRule>
  </conditionalFormatting>
  <conditionalFormatting sqref="H4:K4">
    <cfRule type="expression" dxfId="929" priority="101" stopIfTrue="1">
      <formula>($C4="Sø")</formula>
    </cfRule>
    <cfRule type="expression" dxfId="928" priority="102" stopIfTrue="1">
      <formula>($C4="Lø")</formula>
    </cfRule>
  </conditionalFormatting>
  <conditionalFormatting sqref="H4:K4">
    <cfRule type="expression" dxfId="927" priority="99" stopIfTrue="1">
      <formula>($C4="Sø")</formula>
    </cfRule>
    <cfRule type="expression" dxfId="926" priority="100" stopIfTrue="1">
      <formula>($C4="Lø")</formula>
    </cfRule>
  </conditionalFormatting>
  <conditionalFormatting sqref="D32:M32">
    <cfRule type="expression" dxfId="925" priority="97" stopIfTrue="1">
      <formula>($C32="Sø")</formula>
    </cfRule>
    <cfRule type="expression" dxfId="924" priority="98" stopIfTrue="1">
      <formula>($C32="Lø")</formula>
    </cfRule>
  </conditionalFormatting>
  <conditionalFormatting sqref="D32:K32">
    <cfRule type="expression" dxfId="923" priority="95" stopIfTrue="1">
      <formula>($C32="Sø")</formula>
    </cfRule>
    <cfRule type="expression" dxfId="922" priority="96" stopIfTrue="1">
      <formula>($C32="Lø")</formula>
    </cfRule>
  </conditionalFormatting>
  <conditionalFormatting sqref="D32:K32">
    <cfRule type="expression" dxfId="921" priority="93" stopIfTrue="1">
      <formula>($C32="Sø")</formula>
    </cfRule>
    <cfRule type="expression" dxfId="920" priority="94" stopIfTrue="1">
      <formula>($C32="Lø")</formula>
    </cfRule>
  </conditionalFormatting>
  <conditionalFormatting sqref="D32:K32">
    <cfRule type="expression" dxfId="919" priority="91" stopIfTrue="1">
      <formula>($C32="Sø")</formula>
    </cfRule>
    <cfRule type="expression" dxfId="918" priority="92" stopIfTrue="1">
      <formula>($C32="Lø")</formula>
    </cfRule>
  </conditionalFormatting>
  <conditionalFormatting sqref="D32:K32">
    <cfRule type="expression" dxfId="917" priority="89" stopIfTrue="1">
      <formula>($C32="Sø")</formula>
    </cfRule>
    <cfRule type="expression" dxfId="916" priority="90" stopIfTrue="1">
      <formula>($C32="Lø")</formula>
    </cfRule>
  </conditionalFormatting>
  <conditionalFormatting sqref="D32:E32">
    <cfRule type="expression" dxfId="915" priority="87" stopIfTrue="1">
      <formula>($C32="Sø")</formula>
    </cfRule>
    <cfRule type="expression" dxfId="914" priority="88" stopIfTrue="1">
      <formula>($C32="Lø")</formula>
    </cfRule>
  </conditionalFormatting>
  <conditionalFormatting sqref="H32:I32">
    <cfRule type="expression" dxfId="913" priority="85" stopIfTrue="1">
      <formula>($C32="Sø")</formula>
    </cfRule>
    <cfRule type="expression" dxfId="912" priority="86" stopIfTrue="1">
      <formula>($C32="Lø")</formula>
    </cfRule>
  </conditionalFormatting>
  <conditionalFormatting sqref="J32:K32">
    <cfRule type="expression" dxfId="911" priority="83" stopIfTrue="1">
      <formula>($C32="Sø")</formula>
    </cfRule>
    <cfRule type="expression" dxfId="910" priority="84" stopIfTrue="1">
      <formula>($C32="Lø")</formula>
    </cfRule>
  </conditionalFormatting>
  <conditionalFormatting sqref="D32:K32">
    <cfRule type="expression" dxfId="909" priority="81" stopIfTrue="1">
      <formula>($C32="Sø")</formula>
    </cfRule>
    <cfRule type="expression" dxfId="908" priority="82" stopIfTrue="1">
      <formula>($C32="Lø")</formula>
    </cfRule>
  </conditionalFormatting>
  <conditionalFormatting sqref="J6:K6">
    <cfRule type="expression" dxfId="907" priority="79" stopIfTrue="1">
      <formula>($C6="Sø")</formula>
    </cfRule>
    <cfRule type="expression" dxfId="906" priority="80" stopIfTrue="1">
      <formula>($C6="Lø")</formula>
    </cfRule>
  </conditionalFormatting>
  <conditionalFormatting sqref="D6:I6">
    <cfRule type="expression" dxfId="905" priority="77" stopIfTrue="1">
      <formula>($C6="Sø")</formula>
    </cfRule>
    <cfRule type="expression" dxfId="904" priority="78" stopIfTrue="1">
      <formula>($C6="Lø")</formula>
    </cfRule>
  </conditionalFormatting>
  <conditionalFormatting sqref="J6:K6">
    <cfRule type="expression" dxfId="903" priority="75" stopIfTrue="1">
      <formula>($C6="Sø")</formula>
    </cfRule>
    <cfRule type="expression" dxfId="902" priority="76" stopIfTrue="1">
      <formula>($C6="Lø")</formula>
    </cfRule>
  </conditionalFormatting>
  <conditionalFormatting sqref="D6:I6">
    <cfRule type="expression" dxfId="901" priority="73" stopIfTrue="1">
      <formula>($C6="Sø")</formula>
    </cfRule>
    <cfRule type="expression" dxfId="900" priority="74" stopIfTrue="1">
      <formula>($C6="Lø")</formula>
    </cfRule>
  </conditionalFormatting>
  <conditionalFormatting sqref="D6:K6">
    <cfRule type="expression" dxfId="899" priority="71" stopIfTrue="1">
      <formula>($C6="Sø")</formula>
    </cfRule>
    <cfRule type="expression" dxfId="898" priority="72" stopIfTrue="1">
      <formula>($C6="Lø")</formula>
    </cfRule>
  </conditionalFormatting>
  <conditionalFormatting sqref="D6:E6">
    <cfRule type="expression" dxfId="897" priority="69" stopIfTrue="1">
      <formula>($C6="Sø")</formula>
    </cfRule>
    <cfRule type="expression" dxfId="896" priority="70" stopIfTrue="1">
      <formula>($C6="Lø")</formula>
    </cfRule>
  </conditionalFormatting>
  <conditionalFormatting sqref="D6:K6">
    <cfRule type="expression" dxfId="895" priority="67" stopIfTrue="1">
      <formula>($C6="Sø")</formula>
    </cfRule>
    <cfRule type="expression" dxfId="894" priority="68" stopIfTrue="1">
      <formula>($C6="Lø")</formula>
    </cfRule>
  </conditionalFormatting>
  <conditionalFormatting sqref="D6:E6">
    <cfRule type="expression" dxfId="893" priority="65" stopIfTrue="1">
      <formula>($C6="Sø")</formula>
    </cfRule>
    <cfRule type="expression" dxfId="892" priority="66" stopIfTrue="1">
      <formula>($C6="Lø")</formula>
    </cfRule>
  </conditionalFormatting>
  <conditionalFormatting sqref="J7:K7">
    <cfRule type="expression" dxfId="891" priority="63" stopIfTrue="1">
      <formula>($C7="Sø")</formula>
    </cfRule>
    <cfRule type="expression" dxfId="890" priority="64" stopIfTrue="1">
      <formula>($C7="Lø")</formula>
    </cfRule>
  </conditionalFormatting>
  <conditionalFormatting sqref="D7:I7">
    <cfRule type="expression" dxfId="889" priority="61" stopIfTrue="1">
      <formula>($C7="Sø")</formula>
    </cfRule>
    <cfRule type="expression" dxfId="888" priority="62" stopIfTrue="1">
      <formula>($C7="Lø")</formula>
    </cfRule>
  </conditionalFormatting>
  <conditionalFormatting sqref="J7:K7">
    <cfRule type="expression" dxfId="887" priority="59" stopIfTrue="1">
      <formula>($C7="Sø")</formula>
    </cfRule>
    <cfRule type="expression" dxfId="886" priority="60" stopIfTrue="1">
      <formula>($C7="Lø")</formula>
    </cfRule>
  </conditionalFormatting>
  <conditionalFormatting sqref="D7:I7">
    <cfRule type="expression" dxfId="885" priority="57" stopIfTrue="1">
      <formula>($C7="Sø")</formula>
    </cfRule>
    <cfRule type="expression" dxfId="884" priority="58" stopIfTrue="1">
      <formula>($C7="Lø")</formula>
    </cfRule>
  </conditionalFormatting>
  <conditionalFormatting sqref="D7:K7">
    <cfRule type="expression" dxfId="883" priority="55" stopIfTrue="1">
      <formula>($C7="Sø")</formula>
    </cfRule>
    <cfRule type="expression" dxfId="882" priority="56" stopIfTrue="1">
      <formula>($C7="Lø")</formula>
    </cfRule>
  </conditionalFormatting>
  <conditionalFormatting sqref="D7:E7">
    <cfRule type="expression" dxfId="881" priority="53" stopIfTrue="1">
      <formula>($C7="Sø")</formula>
    </cfRule>
    <cfRule type="expression" dxfId="880" priority="54" stopIfTrue="1">
      <formula>($C7="Lø")</formula>
    </cfRule>
  </conditionalFormatting>
  <conditionalFormatting sqref="D7:K7">
    <cfRule type="expression" dxfId="879" priority="51" stopIfTrue="1">
      <formula>($C7="Sø")</formula>
    </cfRule>
    <cfRule type="expression" dxfId="878" priority="52" stopIfTrue="1">
      <formula>($C7="Lø")</formula>
    </cfRule>
  </conditionalFormatting>
  <conditionalFormatting sqref="D7:E7">
    <cfRule type="expression" dxfId="877" priority="49" stopIfTrue="1">
      <formula>($C7="Sø")</formula>
    </cfRule>
    <cfRule type="expression" dxfId="876" priority="50" stopIfTrue="1">
      <formula>($C7="Lø")</formula>
    </cfRule>
  </conditionalFormatting>
  <conditionalFormatting sqref="J8:K8">
    <cfRule type="expression" dxfId="875" priority="47" stopIfTrue="1">
      <formula>($C8="Sø")</formula>
    </cfRule>
    <cfRule type="expression" dxfId="874" priority="48" stopIfTrue="1">
      <formula>($C8="Lø")</formula>
    </cfRule>
  </conditionalFormatting>
  <conditionalFormatting sqref="D8:I8">
    <cfRule type="expression" dxfId="873" priority="45" stopIfTrue="1">
      <formula>($C8="Sø")</formula>
    </cfRule>
    <cfRule type="expression" dxfId="872" priority="46" stopIfTrue="1">
      <formula>($C8="Lø")</formula>
    </cfRule>
  </conditionalFormatting>
  <conditionalFormatting sqref="J8:K8">
    <cfRule type="expression" dxfId="871" priority="43" stopIfTrue="1">
      <formula>($C8="Sø")</formula>
    </cfRule>
    <cfRule type="expression" dxfId="870" priority="44" stopIfTrue="1">
      <formula>($C8="Lø")</formula>
    </cfRule>
  </conditionalFormatting>
  <conditionalFormatting sqref="D8:I8">
    <cfRule type="expression" dxfId="869" priority="41" stopIfTrue="1">
      <formula>($C8="Sø")</formula>
    </cfRule>
    <cfRule type="expression" dxfId="868" priority="42" stopIfTrue="1">
      <formula>($C8="Lø")</formula>
    </cfRule>
  </conditionalFormatting>
  <conditionalFormatting sqref="D8:K8">
    <cfRule type="expression" dxfId="867" priority="39" stopIfTrue="1">
      <formula>($C8="Sø")</formula>
    </cfRule>
    <cfRule type="expression" dxfId="866" priority="40" stopIfTrue="1">
      <formula>($C8="Lø")</formula>
    </cfRule>
  </conditionalFormatting>
  <conditionalFormatting sqref="D8:E8">
    <cfRule type="expression" dxfId="865" priority="37" stopIfTrue="1">
      <formula>($C8="Sø")</formula>
    </cfRule>
    <cfRule type="expression" dxfId="864" priority="38" stopIfTrue="1">
      <formula>($C8="Lø")</formula>
    </cfRule>
  </conditionalFormatting>
  <conditionalFormatting sqref="D8:K8">
    <cfRule type="expression" dxfId="863" priority="35" stopIfTrue="1">
      <formula>($C8="Sø")</formula>
    </cfRule>
    <cfRule type="expression" dxfId="862" priority="36" stopIfTrue="1">
      <formula>($C8="Lø")</formula>
    </cfRule>
  </conditionalFormatting>
  <conditionalFormatting sqref="D8:E8">
    <cfRule type="expression" dxfId="861" priority="33" stopIfTrue="1">
      <formula>($C8="Sø")</formula>
    </cfRule>
    <cfRule type="expression" dxfId="860" priority="34" stopIfTrue="1">
      <formula>($C8="Lø")</formula>
    </cfRule>
  </conditionalFormatting>
  <conditionalFormatting sqref="J9:K9">
    <cfRule type="expression" dxfId="859" priority="31" stopIfTrue="1">
      <formula>($C9="Sø")</formula>
    </cfRule>
    <cfRule type="expression" dxfId="858" priority="32" stopIfTrue="1">
      <formula>($C9="Lø")</formula>
    </cfRule>
  </conditionalFormatting>
  <conditionalFormatting sqref="D9:I9">
    <cfRule type="expression" dxfId="857" priority="29" stopIfTrue="1">
      <formula>($C9="Sø")</formula>
    </cfRule>
    <cfRule type="expression" dxfId="856" priority="30" stopIfTrue="1">
      <formula>($C9="Lø")</formula>
    </cfRule>
  </conditionalFormatting>
  <conditionalFormatting sqref="J9:K9">
    <cfRule type="expression" dxfId="855" priority="27" stopIfTrue="1">
      <formula>($C9="Sø")</formula>
    </cfRule>
    <cfRule type="expression" dxfId="854" priority="28" stopIfTrue="1">
      <formula>($C9="Lø")</formula>
    </cfRule>
  </conditionalFormatting>
  <conditionalFormatting sqref="D9:I9">
    <cfRule type="expression" dxfId="853" priority="25" stopIfTrue="1">
      <formula>($C9="Sø")</formula>
    </cfRule>
    <cfRule type="expression" dxfId="852" priority="26" stopIfTrue="1">
      <formula>($C9="Lø")</formula>
    </cfRule>
  </conditionalFormatting>
  <conditionalFormatting sqref="D9:K9">
    <cfRule type="expression" dxfId="851" priority="23" stopIfTrue="1">
      <formula>($C9="Sø")</formula>
    </cfRule>
    <cfRule type="expression" dxfId="850" priority="24" stopIfTrue="1">
      <formula>($C9="Lø")</formula>
    </cfRule>
  </conditionalFormatting>
  <conditionalFormatting sqref="D9:E9">
    <cfRule type="expression" dxfId="849" priority="21" stopIfTrue="1">
      <formula>($C9="Sø")</formula>
    </cfRule>
    <cfRule type="expression" dxfId="848" priority="22" stopIfTrue="1">
      <formula>($C9="Lø")</formula>
    </cfRule>
  </conditionalFormatting>
  <conditionalFormatting sqref="D9:K9">
    <cfRule type="expression" dxfId="847" priority="19" stopIfTrue="1">
      <formula>($C9="Sø")</formula>
    </cfRule>
    <cfRule type="expression" dxfId="846" priority="20" stopIfTrue="1">
      <formula>($C9="Lø")</formula>
    </cfRule>
  </conditionalFormatting>
  <conditionalFormatting sqref="D9:E9">
    <cfRule type="expression" dxfId="845" priority="17" stopIfTrue="1">
      <formula>($C9="Sø")</formula>
    </cfRule>
    <cfRule type="expression" dxfId="844" priority="18" stopIfTrue="1">
      <formula>($C9="Lø")</formula>
    </cfRule>
  </conditionalFormatting>
  <conditionalFormatting sqref="J12:K12">
    <cfRule type="expression" dxfId="843" priority="15" stopIfTrue="1">
      <formula>($C12="Sø")</formula>
    </cfRule>
    <cfRule type="expression" dxfId="842" priority="16" stopIfTrue="1">
      <formula>($C12="Lø")</formula>
    </cfRule>
  </conditionalFormatting>
  <conditionalFormatting sqref="D12:I12">
    <cfRule type="expression" dxfId="841" priority="13" stopIfTrue="1">
      <formula>($C12="Sø")</formula>
    </cfRule>
    <cfRule type="expression" dxfId="840" priority="14" stopIfTrue="1">
      <formula>($C12="Lø")</formula>
    </cfRule>
  </conditionalFormatting>
  <conditionalFormatting sqref="J12:K12">
    <cfRule type="expression" dxfId="839" priority="11" stopIfTrue="1">
      <formula>($C12="Sø")</formula>
    </cfRule>
    <cfRule type="expression" dxfId="838" priority="12" stopIfTrue="1">
      <formula>($C12="Lø")</formula>
    </cfRule>
  </conditionalFormatting>
  <conditionalFormatting sqref="D12:I12">
    <cfRule type="expression" dxfId="837" priority="9" stopIfTrue="1">
      <formula>($C12="Sø")</formula>
    </cfRule>
    <cfRule type="expression" dxfId="836" priority="10" stopIfTrue="1">
      <formula>($C12="Lø")</formula>
    </cfRule>
  </conditionalFormatting>
  <conditionalFormatting sqref="D12:K12">
    <cfRule type="expression" dxfId="835" priority="7" stopIfTrue="1">
      <formula>($C12="Sø")</formula>
    </cfRule>
    <cfRule type="expression" dxfId="834" priority="8" stopIfTrue="1">
      <formula>($C12="Lø")</formula>
    </cfRule>
  </conditionalFormatting>
  <conditionalFormatting sqref="D12:E12">
    <cfRule type="expression" dxfId="833" priority="5" stopIfTrue="1">
      <formula>($C12="Sø")</formula>
    </cfRule>
    <cfRule type="expression" dxfId="832" priority="6" stopIfTrue="1">
      <formula>($C12="Lø")</formula>
    </cfRule>
  </conditionalFormatting>
  <conditionalFormatting sqref="D12:K12">
    <cfRule type="expression" dxfId="831" priority="3" stopIfTrue="1">
      <formula>($C12="Sø")</formula>
    </cfRule>
    <cfRule type="expression" dxfId="830" priority="4" stopIfTrue="1">
      <formula>($C12="Lø")</formula>
    </cfRule>
  </conditionalFormatting>
  <conditionalFormatting sqref="D12:E12">
    <cfRule type="expression" dxfId="829" priority="1" stopIfTrue="1">
      <formula>($C12="Sø")</formula>
    </cfRule>
    <cfRule type="expression" dxfId="828" priority="2" stopIfTrue="1">
      <formula>($C12="Lø")</formula>
    </cfRule>
  </conditionalFormatting>
  <dataValidations count="8">
    <dataValidation type="list" showInputMessage="1" showErrorMessage="1" sqref="M4:M34">
      <formula1>"¨,Ma,Ti,On,To,Fr"</formula1>
    </dataValidation>
    <dataValidation allowBlank="1" showInputMessage="1" showErrorMessage="1" promptTitle="Sluttid" prompt="Sluttid angives som et klokkeslet på formen tt:mm." sqref="V2:V3 E2:T3"/>
    <dataValidation allowBlank="1" showInputMessage="1" showErrorMessage="1" promptTitle="+/-" prompt="Her angives forskellen i tal ml. det opgjorte timetal og den enkelte medarbejders normale timetal/dagsnorm den pågældende dag. Fx. angives et merarbejde på 45 min. som 0,75._x000a_De grupper der ikke har betalt frokost skal modregne herfor." sqref="W2:W3"/>
    <dataValidation allowBlank="1" showInputMessage="1" showErrorMessage="1" promptTitle="I alt akk." prompt="I alt akk. angiver den akkumulerede afvigelse fra første indberetningstidspunkt. Inkl. eventuelt overført akkumuleret afvigelse fra foregående måned/måneder." sqref="X2:X3"/>
    <dataValidation type="list" allowBlank="1" showInputMessage="1" showErrorMessage="1" sqref="L4:L34">
      <formula1>"Kursus,Ferie,Særlig feriedag,Omsorgsdag-seniordag,Sygdom,Helligdag,Barns 1. sygedag,Barns 2. sygedag,Flexdag"</formula1>
    </dataValidation>
    <dataValidation allowBlank="1" showInputMessage="1" showErrorMessage="1" promptTitle="Mødetid" prompt="Mødetid angives som et klokkeslet på formen tt:mm." sqref="D2:D3"/>
    <dataValidation allowBlank="1" showInputMessage="1" showErrorMessage="1" promptTitle="Timer" prompt="Timer angiver det samlede antal timer mellem mødetid og sluttid._x000a_Opgørelsen bruges som en hjælp, når forskellen ml. den daglige arbejdstid (normtid) og den faktiske arbejdstid skal beregnes i den efterfølgende kolonne (+/-)." sqref="U2:U3"/>
    <dataValidation type="time" allowBlank="1" showInputMessage="1" showErrorMessage="1" errorTitle="Indtastning af klokkeslet" error="Ved indtastning af klokkeslet indtastes helt timetal efterfulgt af kolon samt helt minuttal. Fx. 15:30._x000a_Brug evt. genvejstasterne &quot;CTRL SHIFT KOLON&quot; for indtastning af aktuelt klokkeslet" sqref="D4:K34">
      <formula1>0</formula1>
      <formula2>0.999305555555556</formula2>
    </dataValidation>
  </dataValidations>
  <pageMargins left="0.74803149606299213" right="0" top="0.74803149606299213" bottom="0.74803149606299213" header="0.31496062992125984" footer="0.31496062992125984"/>
  <pageSetup paperSize="9" scale="67" orientation="landscape" r:id="rId1"/>
  <headerFooter>
    <oddHeader>&amp;CArbejdstidregnskab</oddHeader>
  </headerFooter>
  <rowBreaks count="2" manualBreakCount="2">
    <brk id="39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</vt:i4>
      </vt:variant>
    </vt:vector>
  </HeadingPairs>
  <TitlesOfParts>
    <vt:vector size="14" baseType="lpstr">
      <vt:lpstr>Baggrundsoplysninger</vt:lpstr>
      <vt:lpstr>Maj</vt:lpstr>
      <vt:lpstr>Jun</vt:lpstr>
      <vt:lpstr>Jul</vt:lpstr>
      <vt:lpstr>Aug</vt:lpstr>
      <vt:lpstr>Sep</vt:lpstr>
      <vt:lpstr>Okt</vt:lpstr>
      <vt:lpstr>Nov</vt:lpstr>
      <vt:lpstr>Dec</vt:lpstr>
      <vt:lpstr>Jan</vt:lpstr>
      <vt:lpstr>Feb</vt:lpstr>
      <vt:lpstr>Mar</vt:lpstr>
      <vt:lpstr>Apr</vt:lpstr>
      <vt:lpstr>Baggrundsoplysninger!Udskriftsområde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cp:lastPrinted>2011-01-05T10:17:31Z</cp:lastPrinted>
  <dcterms:created xsi:type="dcterms:W3CDTF">2010-09-14T10:08:44Z</dcterms:created>
  <dcterms:modified xsi:type="dcterms:W3CDTF">2012-11-22T07:07:10Z</dcterms:modified>
</cp:coreProperties>
</file>