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-15" windowWidth="14400" windowHeight="13830" tabRatio="717" activeTab="2"/>
  </bookViews>
  <sheets>
    <sheet name="Persondata" sheetId="8" r:id="rId1"/>
    <sheet name="Fast arbejdstid" sheetId="6" r:id="rId2"/>
    <sheet name="Januar" sheetId="1" r:id="rId3"/>
    <sheet name="Februar" sheetId="14" r:id="rId4"/>
    <sheet name="Marts" sheetId="15" r:id="rId5"/>
    <sheet name="Arbejdsdage" sheetId="5" r:id="rId6"/>
    <sheet name="Helligdg 2010" sheetId="7" r:id="rId7"/>
  </sheets>
  <calcPr calcId="125725"/>
</workbook>
</file>

<file path=xl/calcChain.xml><?xml version="1.0" encoding="utf-8"?>
<calcChain xmlns="http://schemas.openxmlformats.org/spreadsheetml/2006/main">
  <c r="H93" i="1"/>
  <c r="H86"/>
  <c r="H79"/>
  <c r="H72"/>
  <c r="H65"/>
  <c r="H92"/>
  <c r="H85"/>
  <c r="H87" s="1"/>
  <c r="H78"/>
  <c r="H80" s="1"/>
  <c r="H71"/>
  <c r="H73" s="1"/>
  <c r="H66"/>
  <c r="H64"/>
  <c r="J27" i="15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4"/>
  <c r="J5" i="14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4"/>
  <c r="J25" i="1"/>
  <c r="J26"/>
  <c r="J27"/>
  <c r="C22" i="14"/>
  <c r="D25" i="15"/>
  <c r="A5"/>
  <c r="B5" s="1"/>
  <c r="A6"/>
  <c r="B6" s="1"/>
  <c r="C6" s="1"/>
  <c r="A7"/>
  <c r="B7" s="1"/>
  <c r="A8"/>
  <c r="B8" s="1"/>
  <c r="D8" s="1"/>
  <c r="A9"/>
  <c r="B9" s="1"/>
  <c r="A10"/>
  <c r="B10" s="1"/>
  <c r="D10" s="1"/>
  <c r="A11"/>
  <c r="B11" s="1"/>
  <c r="A12"/>
  <c r="B12" s="1"/>
  <c r="D12" s="1"/>
  <c r="A13"/>
  <c r="B13" s="1"/>
  <c r="A14"/>
  <c r="B14" s="1"/>
  <c r="D14" s="1"/>
  <c r="A15"/>
  <c r="B15" s="1"/>
  <c r="A16"/>
  <c r="B16" s="1"/>
  <c r="D16" s="1"/>
  <c r="A17"/>
  <c r="B17" s="1"/>
  <c r="A18"/>
  <c r="B18" s="1"/>
  <c r="D18" s="1"/>
  <c r="A19"/>
  <c r="B19" s="1"/>
  <c r="A20"/>
  <c r="B20" s="1"/>
  <c r="D20" s="1"/>
  <c r="A21"/>
  <c r="B21" s="1"/>
  <c r="A22"/>
  <c r="B22" s="1"/>
  <c r="D22" s="1"/>
  <c r="A23"/>
  <c r="B23" s="1"/>
  <c r="A24"/>
  <c r="B24" s="1"/>
  <c r="D24" s="1"/>
  <c r="A25"/>
  <c r="B25" s="1"/>
  <c r="C25" s="1"/>
  <c r="A4"/>
  <c r="B4" s="1"/>
  <c r="D4" s="1"/>
  <c r="J1"/>
  <c r="G1"/>
  <c r="F1"/>
  <c r="C1"/>
  <c r="B1"/>
  <c r="A5" i="14"/>
  <c r="B5" s="1"/>
  <c r="A6"/>
  <c r="B6" s="1"/>
  <c r="A7"/>
  <c r="B7" s="1"/>
  <c r="A8"/>
  <c r="B8" s="1"/>
  <c r="A9"/>
  <c r="B9" s="1"/>
  <c r="A10"/>
  <c r="B10" s="1"/>
  <c r="A11"/>
  <c r="B11" s="1"/>
  <c r="A12"/>
  <c r="B12" s="1"/>
  <c r="A13"/>
  <c r="B13" s="1"/>
  <c r="A14"/>
  <c r="B14" s="1"/>
  <c r="A15"/>
  <c r="B15" s="1"/>
  <c r="A16"/>
  <c r="B16" s="1"/>
  <c r="A17"/>
  <c r="B17" s="1"/>
  <c r="A18"/>
  <c r="B18" s="1"/>
  <c r="A19"/>
  <c r="B19" s="1"/>
  <c r="A20"/>
  <c r="B20" s="1"/>
  <c r="A21"/>
  <c r="B21" s="1"/>
  <c r="A22"/>
  <c r="B22" s="1"/>
  <c r="A23"/>
  <c r="B23" s="1"/>
  <c r="A4"/>
  <c r="B4"/>
  <c r="J1"/>
  <c r="G1"/>
  <c r="F1"/>
  <c r="C1"/>
  <c r="B1"/>
  <c r="A1"/>
  <c r="I37" i="1"/>
  <c r="C37" i="14" s="1"/>
  <c r="I37" s="1"/>
  <c r="C37" i="15" s="1"/>
  <c r="I37" s="1"/>
  <c r="I34" i="1"/>
  <c r="C34" i="14" s="1"/>
  <c r="I34" s="1"/>
  <c r="C34" i="15" s="1"/>
  <c r="I34" s="1"/>
  <c r="I43" i="1"/>
  <c r="C43" i="14" s="1"/>
  <c r="I43" s="1"/>
  <c r="C43" i="15" s="1"/>
  <c r="I43" s="1"/>
  <c r="I40" i="1"/>
  <c r="C40" i="14" s="1"/>
  <c r="I40" s="1"/>
  <c r="C40" i="15" s="1"/>
  <c r="I40" s="1"/>
  <c r="A24" i="1"/>
  <c r="B24" s="1"/>
  <c r="D24" s="1"/>
  <c r="A23"/>
  <c r="D3" i="6"/>
  <c r="D4"/>
  <c r="D5"/>
  <c r="D6"/>
  <c r="D7" s="1"/>
  <c r="D2"/>
  <c r="J1" i="1"/>
  <c r="H94" l="1"/>
  <c r="C24"/>
  <c r="J24" s="1"/>
  <c r="C24" i="15"/>
  <c r="A1"/>
  <c r="C7"/>
  <c r="D7"/>
  <c r="C11"/>
  <c r="D11"/>
  <c r="C15"/>
  <c r="D15"/>
  <c r="C19"/>
  <c r="D19"/>
  <c r="C23"/>
  <c r="D23"/>
  <c r="C5"/>
  <c r="D5"/>
  <c r="C9"/>
  <c r="D9"/>
  <c r="C13"/>
  <c r="D13"/>
  <c r="C17"/>
  <c r="D17"/>
  <c r="C21"/>
  <c r="D21"/>
  <c r="D6"/>
  <c r="C4"/>
  <c r="C8"/>
  <c r="C10"/>
  <c r="C12"/>
  <c r="C14"/>
  <c r="C16"/>
  <c r="C18"/>
  <c r="C20"/>
  <c r="C22"/>
  <c r="D5" i="14"/>
  <c r="C5"/>
  <c r="D7"/>
  <c r="C7"/>
  <c r="D9"/>
  <c r="C9"/>
  <c r="D11"/>
  <c r="C11"/>
  <c r="D13"/>
  <c r="C13"/>
  <c r="D15"/>
  <c r="C15"/>
  <c r="D17"/>
  <c r="C17"/>
  <c r="D19"/>
  <c r="C19"/>
  <c r="D21"/>
  <c r="C21"/>
  <c r="D23"/>
  <c r="C23"/>
  <c r="C4"/>
  <c r="D4"/>
  <c r="C6"/>
  <c r="D6"/>
  <c r="C8"/>
  <c r="D8"/>
  <c r="C10"/>
  <c r="D10"/>
  <c r="C12"/>
  <c r="D12"/>
  <c r="C14"/>
  <c r="D14"/>
  <c r="C16"/>
  <c r="D16"/>
  <c r="C18"/>
  <c r="D18"/>
  <c r="C20"/>
  <c r="D20"/>
  <c r="D22"/>
  <c r="B23" i="1"/>
  <c r="C23" s="1"/>
  <c r="A4"/>
  <c r="G1"/>
  <c r="F1"/>
  <c r="C1"/>
  <c r="C3" i="5"/>
  <c r="C4" s="1"/>
  <c r="D23" i="1" l="1"/>
  <c r="J23" s="1"/>
  <c r="A1"/>
  <c r="B4"/>
  <c r="B1"/>
  <c r="C5" i="5"/>
  <c r="C6" s="1"/>
  <c r="A6" i="1"/>
  <c r="B6" s="1"/>
  <c r="C6" s="1"/>
  <c r="A7"/>
  <c r="B7" s="1"/>
  <c r="C7" s="1"/>
  <c r="A5"/>
  <c r="B5" s="1"/>
  <c r="C5" s="1"/>
  <c r="J30" i="14" l="1"/>
  <c r="J30" i="15"/>
  <c r="D7" i="1"/>
  <c r="J7" s="1"/>
  <c r="D6"/>
  <c r="J6" s="1"/>
  <c r="D5"/>
  <c r="J5" s="1"/>
  <c r="C7" i="5"/>
  <c r="A8" i="1"/>
  <c r="B8" s="1"/>
  <c r="C8" s="1"/>
  <c r="C4"/>
  <c r="D4"/>
  <c r="J4" s="1"/>
  <c r="D8" l="1"/>
  <c r="J8" s="1"/>
  <c r="C8" i="5"/>
  <c r="A9" i="1"/>
  <c r="B9" s="1"/>
  <c r="C9" s="1"/>
  <c r="D9" l="1"/>
  <c r="J9" s="1"/>
  <c r="C9" i="5"/>
  <c r="A10" i="1"/>
  <c r="B10" s="1"/>
  <c r="C10" s="1"/>
  <c r="D10" l="1"/>
  <c r="J10" s="1"/>
  <c r="C10" i="5"/>
  <c r="A11" i="1"/>
  <c r="B11" s="1"/>
  <c r="C11" s="1"/>
  <c r="D11" l="1"/>
  <c r="J11" s="1"/>
  <c r="C11" i="5"/>
  <c r="A12" i="1"/>
  <c r="B12" s="1"/>
  <c r="C12" s="1"/>
  <c r="D12" l="1"/>
  <c r="J12" s="1"/>
  <c r="C12" i="5"/>
  <c r="A13" i="1"/>
  <c r="B13" s="1"/>
  <c r="C13" s="1"/>
  <c r="D13" l="1"/>
  <c r="J13" s="1"/>
  <c r="C13" i="5"/>
  <c r="A14" i="1"/>
  <c r="B14" s="1"/>
  <c r="C14" s="1"/>
  <c r="D14" l="1"/>
  <c r="J14" s="1"/>
  <c r="C14" i="5"/>
  <c r="A15" i="1"/>
  <c r="B15" s="1"/>
  <c r="C15" s="1"/>
  <c r="D15" l="1"/>
  <c r="J15" s="1"/>
  <c r="C15" i="5"/>
  <c r="A16" i="1"/>
  <c r="B16" s="1"/>
  <c r="C16" s="1"/>
  <c r="D16" l="1"/>
  <c r="J16" s="1"/>
  <c r="C16" i="5"/>
  <c r="A17" i="1"/>
  <c r="B17" s="1"/>
  <c r="C17" s="1"/>
  <c r="D17" l="1"/>
  <c r="J17" s="1"/>
  <c r="C17" i="5"/>
  <c r="A18" i="1"/>
  <c r="B18" s="1"/>
  <c r="C18" s="1"/>
  <c r="D18" l="1"/>
  <c r="J18" s="1"/>
  <c r="C18" i="5"/>
  <c r="A19" i="1"/>
  <c r="B19" s="1"/>
  <c r="C19" s="1"/>
  <c r="D19" l="1"/>
  <c r="J19" s="1"/>
  <c r="C19" i="5"/>
  <c r="A20" i="1"/>
  <c r="B20" s="1"/>
  <c r="C20" s="1"/>
  <c r="D20" l="1"/>
  <c r="J20" s="1"/>
  <c r="C20" i="5"/>
  <c r="A21" i="1"/>
  <c r="B21" s="1"/>
  <c r="C21" s="1"/>
  <c r="D21" l="1"/>
  <c r="J21" s="1"/>
  <c r="C21" i="5"/>
  <c r="C22" s="1"/>
  <c r="D2" s="1"/>
  <c r="D3" s="1"/>
  <c r="D4" s="1"/>
  <c r="D5" s="1"/>
  <c r="D6" s="1"/>
  <c r="D7" s="1"/>
  <c r="D8" s="1"/>
  <c r="D9" s="1"/>
  <c r="D10" s="1"/>
  <c r="D11" s="1"/>
  <c r="D12" s="1"/>
  <c r="D13" s="1"/>
  <c r="D14" s="1"/>
  <c r="D15" s="1"/>
  <c r="D16" s="1"/>
  <c r="D17" s="1"/>
  <c r="D18" s="1"/>
  <c r="D19" s="1"/>
  <c r="D20" s="1"/>
  <c r="D21" s="1"/>
  <c r="E2" s="1"/>
  <c r="E3" s="1"/>
  <c r="E4" s="1"/>
  <c r="E5" s="1"/>
  <c r="E6" s="1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F2" s="1"/>
  <c r="F3" s="1"/>
  <c r="F4" s="1"/>
  <c r="F5" s="1"/>
  <c r="F6" s="1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G3" s="1"/>
  <c r="G4" s="1"/>
  <c r="G5" s="1"/>
  <c r="G6" s="1"/>
  <c r="G7" s="1"/>
  <c r="G8" s="1"/>
  <c r="G9" s="1"/>
  <c r="G10" s="1"/>
  <c r="G11" s="1"/>
  <c r="G12" s="1"/>
  <c r="G13" s="1"/>
  <c r="G14" s="1"/>
  <c r="G15" s="1"/>
  <c r="G16" s="1"/>
  <c r="G17" s="1"/>
  <c r="G18" s="1"/>
  <c r="G19" s="1"/>
  <c r="G20" s="1"/>
  <c r="H2" s="1"/>
  <c r="H3" s="1"/>
  <c r="H4" s="1"/>
  <c r="H5" s="1"/>
  <c r="H6" s="1"/>
  <c r="H7" s="1"/>
  <c r="H8" s="1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I2" s="1"/>
  <c r="I3" s="1"/>
  <c r="I4" s="1"/>
  <c r="I5" s="1"/>
  <c r="I6" s="1"/>
  <c r="I7" s="1"/>
  <c r="I8" s="1"/>
  <c r="I9" s="1"/>
  <c r="I10" s="1"/>
  <c r="I11" s="1"/>
  <c r="I12" s="1"/>
  <c r="I13" s="1"/>
  <c r="I14" s="1"/>
  <c r="I15" s="1"/>
  <c r="I16" s="1"/>
  <c r="I17" s="1"/>
  <c r="I18" s="1"/>
  <c r="I19" s="1"/>
  <c r="I20" s="1"/>
  <c r="I21" s="1"/>
  <c r="I22" s="1"/>
  <c r="I23" s="1"/>
  <c r="I24" s="1"/>
  <c r="J2" s="1"/>
  <c r="J3" s="1"/>
  <c r="J4" s="1"/>
  <c r="J5" s="1"/>
  <c r="J6" s="1"/>
  <c r="J7" s="1"/>
  <c r="J8" s="1"/>
  <c r="J9" s="1"/>
  <c r="J10" s="1"/>
  <c r="J11" s="1"/>
  <c r="J12" s="1"/>
  <c r="J13" s="1"/>
  <c r="J14" s="1"/>
  <c r="J15" s="1"/>
  <c r="J16" s="1"/>
  <c r="J17" s="1"/>
  <c r="J18" s="1"/>
  <c r="J19" s="1"/>
  <c r="J20" s="1"/>
  <c r="J21" s="1"/>
  <c r="J22" s="1"/>
  <c r="K2" s="1"/>
  <c r="K3" s="1"/>
  <c r="K4" s="1"/>
  <c r="K5" s="1"/>
  <c r="K6" s="1"/>
  <c r="K7" s="1"/>
  <c r="K8" s="1"/>
  <c r="K9" s="1"/>
  <c r="K10" s="1"/>
  <c r="K11" s="1"/>
  <c r="K12" s="1"/>
  <c r="K13" s="1"/>
  <c r="K14" s="1"/>
  <c r="K15" s="1"/>
  <c r="K16" s="1"/>
  <c r="K17" s="1"/>
  <c r="K18" s="1"/>
  <c r="K19" s="1"/>
  <c r="K20" s="1"/>
  <c r="K21" s="1"/>
  <c r="K22" s="1"/>
  <c r="K23" s="1"/>
  <c r="L2" s="1"/>
  <c r="L3" s="1"/>
  <c r="L4" s="1"/>
  <c r="L5" s="1"/>
  <c r="L6" s="1"/>
  <c r="L7" s="1"/>
  <c r="L8" s="1"/>
  <c r="L9" s="1"/>
  <c r="L10" s="1"/>
  <c r="L11" s="1"/>
  <c r="L12" s="1"/>
  <c r="L13" s="1"/>
  <c r="L14" s="1"/>
  <c r="L15" s="1"/>
  <c r="L16" s="1"/>
  <c r="L17" s="1"/>
  <c r="L18" s="1"/>
  <c r="L19" s="1"/>
  <c r="L20" s="1"/>
  <c r="L21" s="1"/>
  <c r="L22" s="1"/>
  <c r="L23" s="1"/>
  <c r="M2" s="1"/>
  <c r="M3" s="1"/>
  <c r="M4" s="1"/>
  <c r="M5" s="1"/>
  <c r="M6" s="1"/>
  <c r="M7" s="1"/>
  <c r="M8" s="1"/>
  <c r="M9" s="1"/>
  <c r="M10" s="1"/>
  <c r="M11" s="1"/>
  <c r="M12" s="1"/>
  <c r="M13" s="1"/>
  <c r="M14" s="1"/>
  <c r="M15" s="1"/>
  <c r="M16" s="1"/>
  <c r="M17" s="1"/>
  <c r="M18" s="1"/>
  <c r="M19" s="1"/>
  <c r="M20" s="1"/>
  <c r="M21" s="1"/>
  <c r="M22" s="1"/>
  <c r="N2" s="1"/>
  <c r="N3" s="1"/>
  <c r="N4" s="1"/>
  <c r="N5" s="1"/>
  <c r="N6" s="1"/>
  <c r="N7" s="1"/>
  <c r="N8" s="1"/>
  <c r="N9" s="1"/>
  <c r="N10" s="1"/>
  <c r="N11" s="1"/>
  <c r="N12" s="1"/>
  <c r="N13" s="1"/>
  <c r="N14" s="1"/>
  <c r="N15" s="1"/>
  <c r="N16" s="1"/>
  <c r="N17" s="1"/>
  <c r="N18" s="1"/>
  <c r="N19" s="1"/>
  <c r="N20" s="1"/>
  <c r="N21" s="1"/>
  <c r="A22" i="1"/>
  <c r="B22" s="1"/>
  <c r="C22" s="1"/>
  <c r="D22" l="1"/>
  <c r="J22" s="1"/>
  <c r="J30" l="1"/>
  <c r="J31" s="1"/>
  <c r="J29" i="14" s="1"/>
  <c r="J31" s="1"/>
  <c r="J29" i="15" s="1"/>
  <c r="J31" s="1"/>
</calcChain>
</file>

<file path=xl/comments1.xml><?xml version="1.0" encoding="utf-8"?>
<comments xmlns="http://schemas.openxmlformats.org/spreadsheetml/2006/main">
  <authors>
    <author>Helge Blom Andersen</author>
  </authors>
  <commentList>
    <comment ref="C4" authorId="0">
      <text>
        <r>
          <rPr>
            <b/>
            <sz val="8"/>
            <color indexed="81"/>
            <rFont val="Tahoma"/>
            <family val="2"/>
          </rPr>
          <t>Helge Blom Andersen:</t>
        </r>
        <r>
          <rPr>
            <sz val="8"/>
            <color indexed="81"/>
            <rFont val="Tahoma"/>
            <family val="2"/>
          </rPr>
          <t xml:space="preserve">
Rettes hvis der sker ændringer i forhold til det normale tidspunkt</t>
        </r>
      </text>
    </comment>
  </commentList>
</comments>
</file>

<file path=xl/comments2.xml><?xml version="1.0" encoding="utf-8"?>
<comments xmlns="http://schemas.openxmlformats.org/spreadsheetml/2006/main">
  <authors>
    <author>Helge Blom Andersen</author>
  </authors>
  <commentList>
    <comment ref="C4" authorId="0">
      <text>
        <r>
          <rPr>
            <b/>
            <sz val="8"/>
            <color indexed="81"/>
            <rFont val="Tahoma"/>
            <family val="2"/>
          </rPr>
          <t>Helge Blom Andersen:</t>
        </r>
        <r>
          <rPr>
            <sz val="8"/>
            <color indexed="81"/>
            <rFont val="Tahoma"/>
            <family val="2"/>
          </rPr>
          <t xml:space="preserve">
Rettes hvis der sker ændringer i forhold til det normale tidspunkt</t>
        </r>
      </text>
    </comment>
  </commentList>
</comments>
</file>

<file path=xl/comments3.xml><?xml version="1.0" encoding="utf-8"?>
<comments xmlns="http://schemas.openxmlformats.org/spreadsheetml/2006/main">
  <authors>
    <author>Helge Blom Andersen</author>
  </authors>
  <commentList>
    <comment ref="C4" authorId="0">
      <text>
        <r>
          <rPr>
            <b/>
            <sz val="8"/>
            <color indexed="81"/>
            <rFont val="Tahoma"/>
            <family val="2"/>
          </rPr>
          <t>Helge Blom Andersen:</t>
        </r>
        <r>
          <rPr>
            <sz val="8"/>
            <color indexed="81"/>
            <rFont val="Tahoma"/>
            <family val="2"/>
          </rPr>
          <t xml:space="preserve">
Rettes hvis der sker ændringer i forhold til det normale tidspunkt</t>
        </r>
      </text>
    </comment>
  </commentList>
</comments>
</file>

<file path=xl/sharedStrings.xml><?xml version="1.0" encoding="utf-8"?>
<sst xmlns="http://schemas.openxmlformats.org/spreadsheetml/2006/main" count="224" uniqueCount="83">
  <si>
    <t>Dato</t>
  </si>
  <si>
    <t>Fra</t>
  </si>
  <si>
    <t>Til</t>
  </si>
  <si>
    <t>Start</t>
  </si>
  <si>
    <t>Slut</t>
  </si>
  <si>
    <t>Juleaftensdag</t>
  </si>
  <si>
    <t>1. juledag</t>
  </si>
  <si>
    <t>2. juledag</t>
  </si>
  <si>
    <t>Nytårsaftensdag</t>
  </si>
  <si>
    <t>Nytårsdag</t>
  </si>
  <si>
    <t>Skærtorsdag</t>
  </si>
  <si>
    <t>Langfredag</t>
  </si>
  <si>
    <t>Påskedag</t>
  </si>
  <si>
    <t>2. påskedag</t>
  </si>
  <si>
    <t>1. maj</t>
  </si>
  <si>
    <t>Store bededag</t>
  </si>
  <si>
    <t>Kristi himmelfartsdag</t>
  </si>
  <si>
    <t>Pinsedag</t>
  </si>
  <si>
    <t>2. pinsedag</t>
  </si>
  <si>
    <t>Grundlovsdag</t>
  </si>
  <si>
    <t>Helligdag</t>
  </si>
  <si>
    <t>Jan</t>
  </si>
  <si>
    <t>Dec</t>
  </si>
  <si>
    <t>Feb</t>
  </si>
  <si>
    <t>Mar</t>
  </si>
  <si>
    <t>Apr</t>
  </si>
  <si>
    <t>Maj</t>
  </si>
  <si>
    <t>Jun</t>
  </si>
  <si>
    <t>Jul</t>
  </si>
  <si>
    <t>Aug</t>
  </si>
  <si>
    <t>Sep</t>
  </si>
  <si>
    <t>Okt</t>
  </si>
  <si>
    <t>Nov</t>
  </si>
  <si>
    <t>Dag</t>
  </si>
  <si>
    <t>Navn</t>
  </si>
  <si>
    <t>CPR</t>
  </si>
  <si>
    <t>Tjenestested</t>
  </si>
  <si>
    <t>Helge Blom Andersen</t>
  </si>
  <si>
    <t>170348-1603</t>
  </si>
  <si>
    <t>CFU Vejle</t>
  </si>
  <si>
    <t>Overført fra sidste måned:</t>
  </si>
  <si>
    <t>Overføres til næste måned:</t>
  </si>
  <si>
    <t>Ugenorm</t>
  </si>
  <si>
    <t>Omregningsfaktor for overarbejde</t>
  </si>
  <si>
    <t>Norm</t>
  </si>
  <si>
    <t>Ant. Timer</t>
  </si>
  <si>
    <t>(t:min)</t>
  </si>
  <si>
    <t>Fravær (type 1)</t>
  </si>
  <si>
    <t>(min)</t>
  </si>
  <si>
    <t>Årsag</t>
  </si>
  <si>
    <t>Fravær (type 2)</t>
  </si>
  <si>
    <t>O.arbejde</t>
  </si>
  <si>
    <t xml:space="preserve">Feriedage </t>
  </si>
  <si>
    <t>Saldo:</t>
  </si>
  <si>
    <t>Brugt denne måned:</t>
  </si>
  <si>
    <t>Rest:</t>
  </si>
  <si>
    <t>Godkendte gemte feriedage fra tidligere ferieår</t>
  </si>
  <si>
    <t xml:space="preserve">Særlige feriedage inkl. godkendte overførte særlige feriedage </t>
  </si>
  <si>
    <t xml:space="preserve">Omsorgsdage </t>
  </si>
  <si>
    <t xml:space="preserve">Sygedage </t>
  </si>
  <si>
    <t xml:space="preserve">Barnets 1. Sygedag </t>
  </si>
  <si>
    <t>Denne måned:</t>
  </si>
  <si>
    <t>Ugetotal</t>
  </si>
  <si>
    <t>Ma</t>
  </si>
  <si>
    <t>Ti</t>
  </si>
  <si>
    <t>On</t>
  </si>
  <si>
    <t>To</t>
  </si>
  <si>
    <t>Fr</t>
  </si>
  <si>
    <t xml:space="preserve">Sum </t>
  </si>
  <si>
    <t>(timer)</t>
  </si>
  <si>
    <t>Dato og underskrift medarbejder</t>
  </si>
  <si>
    <t>Dato og underskrift leder</t>
  </si>
  <si>
    <t>Samlet timetal denne måned:</t>
  </si>
  <si>
    <t>Møde</t>
  </si>
  <si>
    <t>Kursus</t>
  </si>
  <si>
    <t>Møde/aktivitet:</t>
  </si>
  <si>
    <t>Sted:</t>
  </si>
  <si>
    <t>Dato/tidspunkt:</t>
  </si>
  <si>
    <t>Antal timer:</t>
  </si>
  <si>
    <t xml:space="preserve"> + Tillæg:</t>
  </si>
  <si>
    <t>I alt</t>
  </si>
  <si>
    <t xml:space="preserve">SKEMAET UDFYLDES PÅ SÆDVANLIG VIS! </t>
  </si>
  <si>
    <t xml:space="preserve"> REGISTRERING AF MERARBEJDE/OVERARBEJDE</t>
  </si>
</sst>
</file>

<file path=xl/styles.xml><?xml version="1.0" encoding="utf-8"?>
<styleSheet xmlns="http://schemas.openxmlformats.org/spreadsheetml/2006/main">
  <numFmts count="6">
    <numFmt numFmtId="164" formatCode="hh:mm;@"/>
    <numFmt numFmtId="165" formatCode="####"/>
    <numFmt numFmtId="166" formatCode="0.00&quot; t&quot;"/>
    <numFmt numFmtId="167" formatCode="0&quot; min&quot;"/>
    <numFmt numFmtId="169" formatCode="dd/mm/yy\ hh:mm;@"/>
    <numFmt numFmtId="170" formatCode="0.00&quot; timer&quot;"/>
  </numFmts>
  <fonts count="10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5" tint="0.39994506668294322"/>
      </left>
      <right style="thin">
        <color theme="5" tint="0.39994506668294322"/>
      </right>
      <top style="thin">
        <color theme="5" tint="0.39994506668294322"/>
      </top>
      <bottom style="thin">
        <color theme="5" tint="0.39994506668294322"/>
      </bottom>
      <diagonal/>
    </border>
    <border>
      <left/>
      <right/>
      <top/>
      <bottom style="thin">
        <color indexed="64"/>
      </bottom>
      <diagonal/>
    </border>
    <border>
      <left style="thin">
        <color theme="4" tint="0.39994506668294322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4" borderId="0" applyNumberFormat="0" applyBorder="0" applyAlignment="0" applyProtection="0"/>
    <xf numFmtId="0" fontId="2" fillId="5" borderId="0" applyNumberFormat="0" applyBorder="0" applyAlignment="0" applyProtection="0"/>
    <xf numFmtId="0" fontId="3" fillId="6" borderId="0" applyNumberFormat="0" applyBorder="0" applyAlignment="0" applyProtection="0"/>
    <xf numFmtId="0" fontId="2" fillId="7" borderId="0" applyNumberFormat="0" applyBorder="0" applyAlignment="0" applyProtection="0"/>
    <xf numFmtId="9" fontId="2" fillId="0" borderId="0" applyFont="0" applyFill="0" applyBorder="0" applyAlignment="0" applyProtection="0"/>
  </cellStyleXfs>
  <cellXfs count="105">
    <xf numFmtId="0" fontId="0" fillId="0" borderId="0" xfId="0"/>
    <xf numFmtId="14" fontId="0" fillId="0" borderId="0" xfId="0" applyNumberFormat="1"/>
    <xf numFmtId="14" fontId="0" fillId="3" borderId="0" xfId="0" applyNumberFormat="1" applyFill="1"/>
    <xf numFmtId="0" fontId="0" fillId="3" borderId="0" xfId="0" applyFill="1"/>
    <xf numFmtId="0" fontId="3" fillId="4" borderId="0" xfId="1"/>
    <xf numFmtId="14" fontId="3" fillId="4" borderId="0" xfId="1" applyNumberFormat="1"/>
    <xf numFmtId="0" fontId="2" fillId="5" borderId="0" xfId="2"/>
    <xf numFmtId="14" fontId="2" fillId="5" borderId="0" xfId="2" applyNumberFormat="1"/>
    <xf numFmtId="0" fontId="0" fillId="0" borderId="0" xfId="0" applyAlignment="1">
      <alignment horizontal="center"/>
    </xf>
    <xf numFmtId="0" fontId="1" fillId="6" borderId="0" xfId="3" applyFont="1"/>
    <xf numFmtId="0" fontId="1" fillId="6" borderId="0" xfId="3" applyFont="1" applyAlignment="1">
      <alignment horizontal="center"/>
    </xf>
    <xf numFmtId="0" fontId="0" fillId="3" borderId="0" xfId="0" applyFill="1" applyBorder="1"/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 wrapText="1"/>
    </xf>
    <xf numFmtId="166" fontId="0" fillId="0" borderId="0" xfId="0" applyNumberFormat="1"/>
    <xf numFmtId="166" fontId="1" fillId="6" borderId="0" xfId="3" applyNumberFormat="1" applyFont="1"/>
    <xf numFmtId="166" fontId="3" fillId="6" borderId="0" xfId="3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1" fillId="4" borderId="0" xfId="1" applyFont="1" applyProtection="1"/>
    <xf numFmtId="0" fontId="9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8" fillId="5" borderId="0" xfId="2" applyFont="1"/>
    <xf numFmtId="166" fontId="8" fillId="5" borderId="0" xfId="2" applyNumberFormat="1" applyFont="1" applyBorder="1"/>
    <xf numFmtId="166" fontId="8" fillId="5" borderId="0" xfId="2" applyNumberFormat="1" applyFont="1"/>
    <xf numFmtId="164" fontId="0" fillId="0" borderId="1" xfId="0" applyNumberFormat="1" applyBorder="1" applyAlignment="1" applyProtection="1">
      <alignment horizontal="center"/>
      <protection locked="0"/>
    </xf>
    <xf numFmtId="167" fontId="0" fillId="0" borderId="1" xfId="0" applyNumberFormat="1" applyFill="1" applyBorder="1" applyAlignment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6" borderId="2" xfId="3" applyFont="1" applyBorder="1" applyAlignment="1">
      <alignment horizontal="right"/>
    </xf>
    <xf numFmtId="0" fontId="1" fillId="6" borderId="3" xfId="3" applyFont="1" applyBorder="1"/>
    <xf numFmtId="0" fontId="1" fillId="6" borderId="3" xfId="3" applyFont="1" applyBorder="1" applyAlignment="1">
      <alignment horizontal="right"/>
    </xf>
    <xf numFmtId="166" fontId="1" fillId="6" borderId="4" xfId="3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/>
    </xf>
    <xf numFmtId="14" fontId="5" fillId="3" borderId="5" xfId="0" applyNumberFormat="1" applyFont="1" applyFill="1" applyBorder="1"/>
    <xf numFmtId="166" fontId="0" fillId="3" borderId="6" xfId="0" applyNumberFormat="1" applyFill="1" applyBorder="1"/>
    <xf numFmtId="14" fontId="5" fillId="3" borderId="7" xfId="0" applyNumberFormat="1" applyFont="1" applyFill="1" applyBorder="1"/>
    <xf numFmtId="0" fontId="0" fillId="3" borderId="8" xfId="0" applyFill="1" applyBorder="1"/>
    <xf numFmtId="0" fontId="0" fillId="0" borderId="9" xfId="0" applyBorder="1" applyAlignment="1" applyProtection="1">
      <alignment horizontal="center"/>
      <protection locked="0"/>
    </xf>
    <xf numFmtId="167" fontId="0" fillId="0" borderId="9" xfId="0" applyNumberFormat="1" applyFill="1" applyBorder="1" applyAlignment="1" applyProtection="1">
      <protection locked="0"/>
    </xf>
    <xf numFmtId="0" fontId="0" fillId="0" borderId="9" xfId="0" applyBorder="1" applyProtection="1">
      <protection locked="0"/>
    </xf>
    <xf numFmtId="0" fontId="1" fillId="6" borderId="3" xfId="3" applyFont="1" applyBorder="1" applyAlignment="1">
      <alignment horizontal="center"/>
    </xf>
    <xf numFmtId="0" fontId="2" fillId="7" borderId="0" xfId="4"/>
    <xf numFmtId="0" fontId="8" fillId="7" borderId="0" xfId="4" applyFont="1"/>
    <xf numFmtId="0" fontId="2" fillId="7" borderId="0" xfId="4" applyAlignment="1">
      <alignment horizontal="right"/>
    </xf>
    <xf numFmtId="0" fontId="0" fillId="8" borderId="0" xfId="0" applyFill="1"/>
    <xf numFmtId="0" fontId="0" fillId="8" borderId="0" xfId="0" applyFill="1" applyAlignment="1">
      <alignment horizontal="center"/>
    </xf>
    <xf numFmtId="0" fontId="0" fillId="9" borderId="0" xfId="0" applyFill="1"/>
    <xf numFmtId="165" fontId="0" fillId="0" borderId="1" xfId="0" applyNumberForma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0" fontId="0" fillId="3" borderId="0" xfId="0" applyFill="1" applyAlignment="1">
      <alignment horizontal="center"/>
    </xf>
    <xf numFmtId="0" fontId="8" fillId="3" borderId="0" xfId="2" applyFont="1" applyFill="1"/>
    <xf numFmtId="0" fontId="4" fillId="2" borderId="6" xfId="0" applyFont="1" applyFill="1" applyBorder="1" applyAlignment="1">
      <alignment horizontal="center" vertical="top" wrapText="1"/>
    </xf>
    <xf numFmtId="0" fontId="0" fillId="0" borderId="12" xfId="0" applyBorder="1"/>
    <xf numFmtId="0" fontId="0" fillId="0" borderId="12" xfId="0" applyBorder="1" applyAlignment="1">
      <alignment horizontal="center"/>
    </xf>
    <xf numFmtId="14" fontId="0" fillId="0" borderId="5" xfId="0" applyNumberFormat="1" applyBorder="1"/>
    <xf numFmtId="14" fontId="0" fillId="0" borderId="0" xfId="0" applyNumberFormat="1" applyBorder="1"/>
    <xf numFmtId="14" fontId="0" fillId="3" borderId="0" xfId="0" applyNumberFormat="1" applyFill="1" applyBorder="1"/>
    <xf numFmtId="14" fontId="0" fillId="0" borderId="6" xfId="0" applyNumberFormat="1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14" fontId="0" fillId="0" borderId="8" xfId="0" applyNumberFormat="1" applyBorder="1"/>
    <xf numFmtId="14" fontId="0" fillId="0" borderId="10" xfId="0" applyNumberFormat="1" applyBorder="1"/>
    <xf numFmtId="0" fontId="1" fillId="4" borderId="0" xfId="1" applyFont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64" fontId="0" fillId="0" borderId="11" xfId="0" applyNumberFormat="1" applyBorder="1" applyAlignment="1" applyProtection="1">
      <alignment horizontal="center"/>
      <protection locked="0"/>
    </xf>
    <xf numFmtId="14" fontId="5" fillId="10" borderId="5" xfId="0" applyNumberFormat="1" applyFont="1" applyFill="1" applyBorder="1"/>
    <xf numFmtId="14" fontId="5" fillId="10" borderId="5" xfId="0" applyNumberFormat="1" applyFont="1" applyFill="1" applyBorder="1" applyProtection="1"/>
    <xf numFmtId="166" fontId="0" fillId="0" borderId="1" xfId="0" applyNumberFormat="1" applyFill="1" applyBorder="1" applyAlignment="1" applyProtection="1">
      <protection locked="0"/>
    </xf>
    <xf numFmtId="166" fontId="0" fillId="3" borderId="13" xfId="0" applyNumberFormat="1" applyFill="1" applyBorder="1"/>
    <xf numFmtId="166" fontId="0" fillId="0" borderId="9" xfId="0" applyNumberFormat="1" applyFill="1" applyBorder="1" applyAlignment="1" applyProtection="1">
      <protection locked="0"/>
    </xf>
    <xf numFmtId="0" fontId="1" fillId="6" borderId="3" xfId="3" applyFont="1" applyBorder="1" applyAlignment="1">
      <alignment horizontal="center"/>
    </xf>
    <xf numFmtId="0" fontId="1" fillId="2" borderId="5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 wrapText="1"/>
    </xf>
    <xf numFmtId="0" fontId="2" fillId="7" borderId="0" xfId="4" applyAlignment="1">
      <alignment horizontal="right"/>
    </xf>
    <xf numFmtId="0" fontId="1" fillId="6" borderId="2" xfId="3" applyFont="1" applyBorder="1" applyAlignment="1"/>
    <xf numFmtId="0" fontId="1" fillId="6" borderId="3" xfId="3" applyFont="1" applyBorder="1" applyAlignment="1"/>
    <xf numFmtId="0" fontId="1" fillId="6" borderId="4" xfId="3" applyFont="1" applyBorder="1" applyAlignment="1"/>
    <xf numFmtId="0" fontId="2" fillId="7" borderId="5" xfId="4" applyBorder="1"/>
    <xf numFmtId="0" fontId="2" fillId="7" borderId="0" xfId="4" applyBorder="1"/>
    <xf numFmtId="0" fontId="2" fillId="7" borderId="6" xfId="4" applyBorder="1"/>
    <xf numFmtId="170" fontId="2" fillId="7" borderId="0" xfId="4" applyNumberFormat="1" applyBorder="1"/>
    <xf numFmtId="0" fontId="0" fillId="8" borderId="7" xfId="0" applyFill="1" applyBorder="1"/>
    <xf numFmtId="0" fontId="0" fillId="8" borderId="8" xfId="0" applyFill="1" applyBorder="1"/>
    <xf numFmtId="0" fontId="0" fillId="8" borderId="8" xfId="0" applyFill="1" applyBorder="1" applyAlignment="1">
      <alignment horizontal="center"/>
    </xf>
    <xf numFmtId="0" fontId="8" fillId="8" borderId="8" xfId="0" applyFont="1" applyFill="1" applyBorder="1"/>
    <xf numFmtId="170" fontId="8" fillId="8" borderId="8" xfId="0" applyNumberFormat="1" applyFont="1" applyFill="1" applyBorder="1"/>
    <xf numFmtId="0" fontId="0" fillId="8" borderId="10" xfId="0" applyFill="1" applyBorder="1"/>
    <xf numFmtId="0" fontId="2" fillId="7" borderId="2" xfId="4" applyBorder="1"/>
    <xf numFmtId="0" fontId="2" fillId="7" borderId="3" xfId="4" applyBorder="1"/>
    <xf numFmtId="0" fontId="8" fillId="0" borderId="0" xfId="0" applyFont="1" applyAlignment="1">
      <alignment horizontal="center"/>
    </xf>
    <xf numFmtId="0" fontId="0" fillId="11" borderId="12" xfId="0" applyFill="1" applyBorder="1" applyAlignment="1" applyProtection="1">
      <alignment horizontal="left"/>
      <protection locked="0"/>
    </xf>
    <xf numFmtId="0" fontId="0" fillId="11" borderId="15" xfId="0" applyFill="1" applyBorder="1" applyAlignment="1" applyProtection="1">
      <alignment horizontal="left"/>
      <protection locked="0"/>
    </xf>
    <xf numFmtId="0" fontId="0" fillId="11" borderId="14" xfId="0" applyFill="1" applyBorder="1" applyAlignment="1" applyProtection="1">
      <alignment horizontal="left"/>
      <protection locked="0"/>
    </xf>
    <xf numFmtId="0" fontId="0" fillId="11" borderId="16" xfId="0" applyFill="1" applyBorder="1" applyAlignment="1" applyProtection="1">
      <alignment horizontal="left"/>
      <protection locked="0"/>
    </xf>
    <xf numFmtId="169" fontId="0" fillId="0" borderId="14" xfId="0" applyNumberFormat="1" applyBorder="1" applyAlignment="1" applyProtection="1">
      <alignment horizontal="center"/>
      <protection locked="0"/>
    </xf>
    <xf numFmtId="170" fontId="0" fillId="0" borderId="14" xfId="0" applyNumberFormat="1" applyBorder="1" applyAlignment="1" applyProtection="1">
      <alignment horizontal="center"/>
      <protection locked="0"/>
    </xf>
    <xf numFmtId="9" fontId="0" fillId="0" borderId="14" xfId="5" applyFont="1" applyBorder="1" applyAlignment="1" applyProtection="1">
      <alignment horizontal="center"/>
      <protection locked="0"/>
    </xf>
    <xf numFmtId="0" fontId="0" fillId="11" borderId="17" xfId="0" applyFill="1" applyBorder="1" applyAlignment="1" applyProtection="1">
      <alignment horizontal="left"/>
      <protection locked="0"/>
    </xf>
    <xf numFmtId="0" fontId="0" fillId="11" borderId="18" xfId="0" applyFill="1" applyBorder="1" applyAlignment="1" applyProtection="1">
      <alignment horizontal="left"/>
      <protection locked="0"/>
    </xf>
  </cellXfs>
  <cellStyles count="6">
    <cellStyle name="20 % - Markeringsfarve2" xfId="4" builtinId="34"/>
    <cellStyle name="40 % - Markeringsfarve1" xfId="2" builtinId="31"/>
    <cellStyle name="Markeringsfarve1" xfId="1" builtinId="29"/>
    <cellStyle name="Markeringsfarve2" xfId="3" builtinId="33"/>
    <cellStyle name="Normal" xfId="0" builtinId="0"/>
    <cellStyle name="Procent" xfId="5" builtinId="5"/>
  </cellStyles>
  <dxfs count="3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7"/>
  <dimension ref="A1:B5"/>
  <sheetViews>
    <sheetView showGridLines="0" workbookViewId="0">
      <selection activeCell="B1" sqref="B1"/>
    </sheetView>
  </sheetViews>
  <sheetFormatPr defaultRowHeight="15"/>
  <cols>
    <col min="1" max="1" width="32" bestFit="1" customWidth="1"/>
    <col min="2" max="2" width="20.42578125" bestFit="1" customWidth="1"/>
  </cols>
  <sheetData>
    <row r="1" spans="1:2">
      <c r="A1" s="19" t="s">
        <v>34</v>
      </c>
      <c r="B1" s="28" t="s">
        <v>37</v>
      </c>
    </row>
    <row r="2" spans="1:2">
      <c r="A2" s="19" t="s">
        <v>35</v>
      </c>
      <c r="B2" s="49" t="s">
        <v>38</v>
      </c>
    </row>
    <row r="3" spans="1:2">
      <c r="A3" s="19" t="s">
        <v>36</v>
      </c>
      <c r="B3" s="28" t="s">
        <v>39</v>
      </c>
    </row>
    <row r="4" spans="1:2">
      <c r="A4" s="19" t="s">
        <v>42</v>
      </c>
      <c r="B4" s="50">
        <v>37</v>
      </c>
    </row>
    <row r="5" spans="1:2">
      <c r="A5" s="19" t="s">
        <v>43</v>
      </c>
      <c r="B5" s="28">
        <v>1.5</v>
      </c>
    </row>
  </sheetData>
  <sheetProtection sheet="1" objects="1" scenarios="1" selectLockedCells="1"/>
  <pageMargins left="0.7" right="0.7" top="0.75" bottom="0.75" header="0.3" footer="0.3"/>
  <pageSetup paperSize="9" orientation="portrait" r:id="rId1"/>
  <headerFooter>
    <oddHeader>&amp;CPersondata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Ark3"/>
  <dimension ref="A1:D7"/>
  <sheetViews>
    <sheetView showGridLines="0" workbookViewId="0">
      <selection activeCell="B2" sqref="B2"/>
    </sheetView>
  </sheetViews>
  <sheetFormatPr defaultRowHeight="15"/>
  <cols>
    <col min="1" max="1" width="5" bestFit="1" customWidth="1"/>
    <col min="4" max="4" width="10.28515625" bestFit="1" customWidth="1"/>
  </cols>
  <sheetData>
    <row r="1" spans="1:4">
      <c r="A1" s="9" t="s">
        <v>33</v>
      </c>
      <c r="B1" s="10" t="s">
        <v>3</v>
      </c>
      <c r="C1" s="10" t="s">
        <v>4</v>
      </c>
      <c r="D1" s="9" t="s">
        <v>45</v>
      </c>
    </row>
    <row r="2" spans="1:4">
      <c r="A2" s="9" t="s">
        <v>63</v>
      </c>
      <c r="B2" s="69">
        <v>0.33333333333333331</v>
      </c>
      <c r="C2" s="69">
        <v>0.64583333333333337</v>
      </c>
      <c r="D2" s="16">
        <f>(C2-B2)*24</f>
        <v>7.5000000000000018</v>
      </c>
    </row>
    <row r="3" spans="1:4">
      <c r="A3" s="9" t="s">
        <v>64</v>
      </c>
      <c r="B3" s="69">
        <v>0.35416666666666669</v>
      </c>
      <c r="C3" s="69">
        <v>0.69791666666666663</v>
      </c>
      <c r="D3" s="16">
        <f t="shared" ref="D3:D6" si="0">(C3-B3)*24</f>
        <v>8.2499999999999982</v>
      </c>
    </row>
    <row r="4" spans="1:4">
      <c r="A4" s="9" t="s">
        <v>65</v>
      </c>
      <c r="B4" s="69">
        <v>0.36458333333333331</v>
      </c>
      <c r="C4" s="69">
        <v>0.66666666666666663</v>
      </c>
      <c r="D4" s="16">
        <f t="shared" si="0"/>
        <v>7.25</v>
      </c>
    </row>
    <row r="5" spans="1:4">
      <c r="A5" s="9" t="s">
        <v>66</v>
      </c>
      <c r="B5" s="69">
        <v>0.375</v>
      </c>
      <c r="C5" s="69">
        <v>0.67708333333333337</v>
      </c>
      <c r="D5" s="16">
        <f t="shared" si="0"/>
        <v>7.2500000000000009</v>
      </c>
    </row>
    <row r="6" spans="1:4">
      <c r="A6" s="9" t="s">
        <v>67</v>
      </c>
      <c r="B6" s="69">
        <v>0.34375</v>
      </c>
      <c r="C6" s="69">
        <v>0.625</v>
      </c>
      <c r="D6" s="16">
        <f t="shared" si="0"/>
        <v>6.75</v>
      </c>
    </row>
    <row r="7" spans="1:4">
      <c r="A7" s="48"/>
      <c r="B7" s="48"/>
      <c r="C7" s="9" t="s">
        <v>62</v>
      </c>
      <c r="D7" s="15">
        <f>SUM(D2:D6)</f>
        <v>37</v>
      </c>
    </row>
  </sheetData>
  <sheetProtection sheet="1" objects="1" scenarios="1" selectLockedCells="1"/>
  <pageMargins left="0.7" right="0.7" top="0.75" bottom="0.75" header="0.3" footer="0.3"/>
  <pageSetup paperSize="9" orientation="portrait" r:id="rId1"/>
  <headerFooter>
    <oddHeader>&amp;CFaste arbejdestider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Ark1"/>
  <dimension ref="A1:K96"/>
  <sheetViews>
    <sheetView showGridLines="0" tabSelected="1" view="pageLayout" zoomScaleNormal="100" workbookViewId="0">
      <selection activeCell="C68" sqref="C68:J68"/>
    </sheetView>
  </sheetViews>
  <sheetFormatPr defaultRowHeight="15"/>
  <cols>
    <col min="1" max="1" width="9.85546875" customWidth="1"/>
    <col min="2" max="2" width="5" bestFit="1" customWidth="1"/>
    <col min="3" max="4" width="7.28515625" style="8" bestFit="1" customWidth="1"/>
    <col min="5" max="5" width="7.7109375" customWidth="1"/>
    <col min="6" max="6" width="16.7109375" customWidth="1"/>
    <col min="7" max="7" width="7.7109375" customWidth="1"/>
    <col min="8" max="8" width="16.7109375" customWidth="1"/>
    <col min="9" max="9" width="9.7109375" customWidth="1"/>
    <col min="10" max="10" width="11.140625" customWidth="1"/>
  </cols>
  <sheetData>
    <row r="1" spans="1:11">
      <c r="A1" s="29" t="str">
        <f>LOOKUP(MONTH(A4),{1;2;3;4;5;6;7;8;9;10;11;12;13},{"Januar";"Februar";"Marts";"April";"Maj";"Juni";"Juli";"August";"September";"Oktober";"November";"December";"Januar"})</f>
        <v>Januar</v>
      </c>
      <c r="B1" s="30">
        <f>YEAR(A4)</f>
        <v>2009</v>
      </c>
      <c r="C1" s="75" t="str">
        <f>Persondata!B1</f>
        <v>Helge Blom Andersen</v>
      </c>
      <c r="D1" s="75"/>
      <c r="E1" s="75"/>
      <c r="F1" s="42" t="str">
        <f>Persondata!B2</f>
        <v>170348-1603</v>
      </c>
      <c r="G1" s="75" t="str">
        <f>Persondata!B3</f>
        <v>CFU Vejle</v>
      </c>
      <c r="H1" s="75"/>
      <c r="I1" s="31" t="s">
        <v>44</v>
      </c>
      <c r="J1" s="32">
        <f>Persondata!B4/5</f>
        <v>7.4</v>
      </c>
    </row>
    <row r="2" spans="1:11" ht="15" customHeight="1">
      <c r="A2" s="76" t="s">
        <v>0</v>
      </c>
      <c r="B2" s="77"/>
      <c r="C2" s="13" t="s">
        <v>1</v>
      </c>
      <c r="D2" s="13" t="s">
        <v>2</v>
      </c>
      <c r="E2" s="78" t="s">
        <v>47</v>
      </c>
      <c r="F2" s="78"/>
      <c r="G2" s="78" t="s">
        <v>50</v>
      </c>
      <c r="H2" s="78"/>
      <c r="I2" s="13" t="s">
        <v>51</v>
      </c>
      <c r="J2" s="33" t="s">
        <v>68</v>
      </c>
    </row>
    <row r="3" spans="1:11">
      <c r="A3" s="34"/>
      <c r="B3" s="12"/>
      <c r="C3" s="20" t="s">
        <v>46</v>
      </c>
      <c r="D3" s="21" t="s">
        <v>46</v>
      </c>
      <c r="E3" s="21" t="s">
        <v>48</v>
      </c>
      <c r="F3" s="13" t="s">
        <v>49</v>
      </c>
      <c r="G3" s="21" t="s">
        <v>69</v>
      </c>
      <c r="H3" s="13" t="s">
        <v>49</v>
      </c>
      <c r="I3" s="21" t="s">
        <v>48</v>
      </c>
      <c r="J3" s="53" t="s">
        <v>69</v>
      </c>
    </row>
    <row r="4" spans="1:11">
      <c r="A4" s="70">
        <f>Arbejdsdage!C2</f>
        <v>39815</v>
      </c>
      <c r="B4" s="11" t="str">
        <f>LOOKUP(WEEKDAY(A4,2),{1,2,3,4,5},{"Ma","Ti","On","To","Fr"})</f>
        <v>Fr</v>
      </c>
      <c r="C4" s="25">
        <f>IF(B4='Fast arbejdstid'!$A$2,'Fast arbejdstid'!$B$2,IF(B4='Fast arbejdstid'!$A$3,'Fast arbejdstid'!$B$3,IF(B4='Fast arbejdstid'!$A$4,'Fast arbejdstid'!$B$4,IF(B4='Fast arbejdstid'!$A$5,'Fast arbejdstid'!$B$5,IF(B4='Fast arbejdstid'!$A$6,'Fast arbejdstid'!$B$6,'Fast arbejdstid'!$B$6)))))</f>
        <v>0.34375</v>
      </c>
      <c r="D4" s="25">
        <f>IF(B4='Fast arbejdstid'!$A$2,'Fast arbejdstid'!$C$2,IF(B4='Fast arbejdstid'!$A$3,'Fast arbejdstid'!$C$3,IF(B4='Fast arbejdstid'!$A$4,'Fast arbejdstid'!$C$4,IF(B4='Fast arbejdstid'!$A$5,'Fast arbejdstid'!$C$5,IF(B4='Fast arbejdstid'!$A$6,'Fast arbejdstid'!$C$6,'Fast arbejdstid'!$C$6)))))</f>
        <v>0.625</v>
      </c>
      <c r="E4" s="26"/>
      <c r="F4" s="27"/>
      <c r="G4" s="72"/>
      <c r="H4" s="27"/>
      <c r="I4" s="26"/>
      <c r="J4" s="36">
        <f>(D4-C4)*24+(I4*Persondata!$B$5-(E4+G4*60))/60</f>
        <v>6.75</v>
      </c>
    </row>
    <row r="5" spans="1:11">
      <c r="A5" s="35">
        <f>Arbejdsdage!C3</f>
        <v>39818</v>
      </c>
      <c r="B5" s="11" t="str">
        <f>LOOKUP(WEEKDAY(A5,2),{1,2,3,4,5},{"Ma","Ti","On","To","Fr"})</f>
        <v>Ma</v>
      </c>
      <c r="C5" s="25">
        <f>IF(B5='Fast arbejdstid'!$A$2,'Fast arbejdstid'!$B$2,IF(B5='Fast arbejdstid'!$A$3,'Fast arbejdstid'!$B$3,IF(B5='Fast arbejdstid'!$A$4,'Fast arbejdstid'!$B$4,IF(B5='Fast arbejdstid'!$A$5,'Fast arbejdstid'!$B$5,IF(B5='Fast arbejdstid'!$A$6,'Fast arbejdstid'!$B$6,'Fast arbejdstid'!$B$6)))))</f>
        <v>0.33333333333333331</v>
      </c>
      <c r="D5" s="25">
        <f>IF(B5='Fast arbejdstid'!$A$2,'Fast arbejdstid'!$C$2,IF(B5='Fast arbejdstid'!$A$3,'Fast arbejdstid'!$C$3,IF(B5='Fast arbejdstid'!$A$4,'Fast arbejdstid'!$C$4,IF(B5='Fast arbejdstid'!$A$5,'Fast arbejdstid'!$C$5,IF(B5='Fast arbejdstid'!$A$6,'Fast arbejdstid'!$C$6,'Fast arbejdstid'!$C$6)))))</f>
        <v>0.64583333333333337</v>
      </c>
      <c r="E5" s="26"/>
      <c r="F5" s="27"/>
      <c r="G5" s="72"/>
      <c r="H5" s="27"/>
      <c r="I5" s="26"/>
      <c r="J5" s="36">
        <f>(D5-C5)*24+(I5*Persondata!$B$5-(E5+G5*60))/60</f>
        <v>7.5000000000000018</v>
      </c>
    </row>
    <row r="6" spans="1:11">
      <c r="A6" s="35">
        <f>Arbejdsdage!C4</f>
        <v>39819</v>
      </c>
      <c r="B6" s="11" t="str">
        <f>LOOKUP(WEEKDAY(A6,2),{1,2,3,4,5},{"Ma","Ti","On","To","Fr"})</f>
        <v>Ti</v>
      </c>
      <c r="C6" s="25">
        <f>IF(B6='Fast arbejdstid'!$A$2,'Fast arbejdstid'!$B$2,IF(B6='Fast arbejdstid'!$A$3,'Fast arbejdstid'!$B$3,IF(B6='Fast arbejdstid'!$A$4,'Fast arbejdstid'!$B$4,IF(B6='Fast arbejdstid'!$A$5,'Fast arbejdstid'!$B$5,IF(B6='Fast arbejdstid'!$A$6,'Fast arbejdstid'!$B$6,'Fast arbejdstid'!$B$6)))))</f>
        <v>0.35416666666666669</v>
      </c>
      <c r="D6" s="25">
        <f>IF(B6='Fast arbejdstid'!$A$2,'Fast arbejdstid'!$C$2,IF(B6='Fast arbejdstid'!$A$3,'Fast arbejdstid'!$C$3,IF(B6='Fast arbejdstid'!$A$4,'Fast arbejdstid'!$C$4,IF(B6='Fast arbejdstid'!$A$5,'Fast arbejdstid'!$C$5,IF(B6='Fast arbejdstid'!$A$6,'Fast arbejdstid'!$C$6,'Fast arbejdstid'!$C$6)))))</f>
        <v>0.69791666666666663</v>
      </c>
      <c r="E6" s="26"/>
      <c r="F6" s="27"/>
      <c r="G6" s="72"/>
      <c r="H6" s="27"/>
      <c r="I6" s="26"/>
      <c r="J6" s="36">
        <f>(D6-C6)*24+(I6*Persondata!$B$5-(E6+G6*60))/60</f>
        <v>8.2499999999999982</v>
      </c>
    </row>
    <row r="7" spans="1:11">
      <c r="A7" s="35">
        <f>Arbejdsdage!C5</f>
        <v>39820</v>
      </c>
      <c r="B7" s="11" t="str">
        <f>LOOKUP(WEEKDAY(A7,2),{1,2,3,4,5},{"Ma","Ti","On","To","Fr"})</f>
        <v>On</v>
      </c>
      <c r="C7" s="25">
        <f>IF(B7='Fast arbejdstid'!$A$2,'Fast arbejdstid'!$B$2,IF(B7='Fast arbejdstid'!$A$3,'Fast arbejdstid'!$B$3,IF(B7='Fast arbejdstid'!$A$4,'Fast arbejdstid'!$B$4,IF(B7='Fast arbejdstid'!$A$5,'Fast arbejdstid'!$B$5,IF(B7='Fast arbejdstid'!$A$6,'Fast arbejdstid'!$B$6,'Fast arbejdstid'!$B$6)))))</f>
        <v>0.36458333333333331</v>
      </c>
      <c r="D7" s="25">
        <f>IF(B7='Fast arbejdstid'!$A$2,'Fast arbejdstid'!$C$2,IF(B7='Fast arbejdstid'!$A$3,'Fast arbejdstid'!$C$3,IF(B7='Fast arbejdstid'!$A$4,'Fast arbejdstid'!$C$4,IF(B7='Fast arbejdstid'!$A$5,'Fast arbejdstid'!$C$5,IF(B7='Fast arbejdstid'!$A$6,'Fast arbejdstid'!$C$6,'Fast arbejdstid'!$C$6)))))</f>
        <v>0.66666666666666663</v>
      </c>
      <c r="E7" s="26">
        <v>120</v>
      </c>
      <c r="F7" s="27" t="s">
        <v>73</v>
      </c>
      <c r="G7" s="72"/>
      <c r="H7" s="27"/>
      <c r="I7" s="26"/>
      <c r="J7" s="36">
        <f>(D7-C7)*24+(I7*Persondata!$B$5-(E7+G7*60))/60</f>
        <v>5.25</v>
      </c>
    </row>
    <row r="8" spans="1:11">
      <c r="A8" s="35">
        <f>Arbejdsdage!C6</f>
        <v>39821</v>
      </c>
      <c r="B8" s="11" t="str">
        <f>LOOKUP(WEEKDAY(A8,2),{1,2,3,4,5},{"Ma","Ti","On","To","Fr"})</f>
        <v>To</v>
      </c>
      <c r="C8" s="25">
        <f>IF(B8='Fast arbejdstid'!$A$2,'Fast arbejdstid'!$B$2,IF(B8='Fast arbejdstid'!$A$3,'Fast arbejdstid'!$B$3,IF(B8='Fast arbejdstid'!$A$4,'Fast arbejdstid'!$B$4,IF(B8='Fast arbejdstid'!$A$5,'Fast arbejdstid'!$B$5,IF(B8='Fast arbejdstid'!$A$6,'Fast arbejdstid'!$B$6,'Fast arbejdstid'!$B$6)))))</f>
        <v>0.375</v>
      </c>
      <c r="D8" s="25">
        <f>IF(B8='Fast arbejdstid'!$A$2,'Fast arbejdstid'!$C$2,IF(B8='Fast arbejdstid'!$A$3,'Fast arbejdstid'!$C$3,IF(B8='Fast arbejdstid'!$A$4,'Fast arbejdstid'!$C$4,IF(B8='Fast arbejdstid'!$A$5,'Fast arbejdstid'!$C$5,IF(B8='Fast arbejdstid'!$A$6,'Fast arbejdstid'!$C$6,'Fast arbejdstid'!$C$6)))))</f>
        <v>0.67708333333333337</v>
      </c>
      <c r="E8" s="26"/>
      <c r="F8" s="27"/>
      <c r="G8" s="72"/>
      <c r="H8" s="27"/>
      <c r="I8" s="26"/>
      <c r="J8" s="36">
        <f>(D8-C8)*24+(I8*Persondata!$B$5-(E8+G8*60))/60</f>
        <v>7.2500000000000009</v>
      </c>
    </row>
    <row r="9" spans="1:11">
      <c r="A9" s="35">
        <f>Arbejdsdage!C7</f>
        <v>39822</v>
      </c>
      <c r="B9" s="11" t="str">
        <f>LOOKUP(WEEKDAY(A9,2),{1,2,3,4,5},{"Ma","Ti","On","To","Fr"})</f>
        <v>Fr</v>
      </c>
      <c r="C9" s="25">
        <f>IF(B9='Fast arbejdstid'!$A$2,'Fast arbejdstid'!$B$2,IF(B9='Fast arbejdstid'!$A$3,'Fast arbejdstid'!$B$3,IF(B9='Fast arbejdstid'!$A$4,'Fast arbejdstid'!$B$4,IF(B9='Fast arbejdstid'!$A$5,'Fast arbejdstid'!$B$5,IF(B9='Fast arbejdstid'!$A$6,'Fast arbejdstid'!$B$6,'Fast arbejdstid'!$B$6)))))</f>
        <v>0.34375</v>
      </c>
      <c r="D9" s="25">
        <f>IF(B9='Fast arbejdstid'!$A$2,'Fast arbejdstid'!$C$2,IF(B9='Fast arbejdstid'!$A$3,'Fast arbejdstid'!$C$3,IF(B9='Fast arbejdstid'!$A$4,'Fast arbejdstid'!$C$4,IF(B9='Fast arbejdstid'!$A$5,'Fast arbejdstid'!$C$5,IF(B9='Fast arbejdstid'!$A$6,'Fast arbejdstid'!$C$6,'Fast arbejdstid'!$C$6)))))</f>
        <v>0.625</v>
      </c>
      <c r="E9" s="26"/>
      <c r="F9" s="27"/>
      <c r="G9" s="72"/>
      <c r="H9" s="27"/>
      <c r="I9" s="26"/>
      <c r="J9" s="36">
        <f>(D9-C9)*24+(I9*Persondata!$B$5-(E9+G9*60))/60</f>
        <v>6.75</v>
      </c>
      <c r="K9" s="14"/>
    </row>
    <row r="10" spans="1:11">
      <c r="A10" s="35">
        <f>Arbejdsdage!C8</f>
        <v>39825</v>
      </c>
      <c r="B10" s="11" t="str">
        <f>LOOKUP(WEEKDAY(A10,2),{1,2,3,4,5},{"Ma","Ti","On","To","Fr"})</f>
        <v>Ma</v>
      </c>
      <c r="C10" s="25">
        <f>IF(B10='Fast arbejdstid'!$A$2,'Fast arbejdstid'!$B$2,IF(B10='Fast arbejdstid'!$A$3,'Fast arbejdstid'!$B$3,IF(B10='Fast arbejdstid'!$A$4,'Fast arbejdstid'!$B$4,IF(B10='Fast arbejdstid'!$A$5,'Fast arbejdstid'!$B$5,IF(B10='Fast arbejdstid'!$A$6,'Fast arbejdstid'!$B$6,'Fast arbejdstid'!$B$6)))))</f>
        <v>0.33333333333333331</v>
      </c>
      <c r="D10" s="25">
        <f>IF(B10='Fast arbejdstid'!$A$2,'Fast arbejdstid'!$C$2,IF(B10='Fast arbejdstid'!$A$3,'Fast arbejdstid'!$C$3,IF(B10='Fast arbejdstid'!$A$4,'Fast arbejdstid'!$C$4,IF(B10='Fast arbejdstid'!$A$5,'Fast arbejdstid'!$C$5,IF(B10='Fast arbejdstid'!$A$6,'Fast arbejdstid'!$C$6,'Fast arbejdstid'!$C$6)))))</f>
        <v>0.64583333333333337</v>
      </c>
      <c r="E10" s="26"/>
      <c r="F10" s="27"/>
      <c r="G10" s="72"/>
      <c r="H10" s="27"/>
      <c r="I10" s="26"/>
      <c r="J10" s="36">
        <f>(D10-C10)*24+(I10*Persondata!$B$5-(E10+G10*60))/60</f>
        <v>7.5000000000000018</v>
      </c>
    </row>
    <row r="11" spans="1:11">
      <c r="A11" s="35">
        <f>Arbejdsdage!C9</f>
        <v>39826</v>
      </c>
      <c r="B11" s="11" t="str">
        <f>LOOKUP(WEEKDAY(A11,2),{1,2,3,4,5},{"Ma","Ti","On","To","Fr"})</f>
        <v>Ti</v>
      </c>
      <c r="C11" s="25">
        <f>IF(B11='Fast arbejdstid'!$A$2,'Fast arbejdstid'!$B$2,IF(B11='Fast arbejdstid'!$A$3,'Fast arbejdstid'!$B$3,IF(B11='Fast arbejdstid'!$A$4,'Fast arbejdstid'!$B$4,IF(B11='Fast arbejdstid'!$A$5,'Fast arbejdstid'!$B$5,IF(B11='Fast arbejdstid'!$A$6,'Fast arbejdstid'!$B$6,'Fast arbejdstid'!$B$6)))))</f>
        <v>0.35416666666666669</v>
      </c>
      <c r="D11" s="25">
        <f>IF(B11='Fast arbejdstid'!$A$2,'Fast arbejdstid'!$C$2,IF(B11='Fast arbejdstid'!$A$3,'Fast arbejdstid'!$C$3,IF(B11='Fast arbejdstid'!$A$4,'Fast arbejdstid'!$C$4,IF(B11='Fast arbejdstid'!$A$5,'Fast arbejdstid'!$C$5,IF(B11='Fast arbejdstid'!$A$6,'Fast arbejdstid'!$C$6,'Fast arbejdstid'!$C$6)))))</f>
        <v>0.69791666666666663</v>
      </c>
      <c r="E11" s="26"/>
      <c r="F11" s="27"/>
      <c r="G11" s="72"/>
      <c r="H11" s="27"/>
      <c r="I11" s="26"/>
      <c r="J11" s="36">
        <f>(D11-C11)*24+(I11*Persondata!$B$5-(E11+G11*60))/60</f>
        <v>8.2499999999999982</v>
      </c>
    </row>
    <row r="12" spans="1:11">
      <c r="A12" s="35">
        <f>Arbejdsdage!C10</f>
        <v>39827</v>
      </c>
      <c r="B12" s="11" t="str">
        <f>LOOKUP(WEEKDAY(A12,2),{1,2,3,4,5},{"Ma","Ti","On","To","Fr"})</f>
        <v>On</v>
      </c>
      <c r="C12" s="25">
        <f>IF(B12='Fast arbejdstid'!$A$2,'Fast arbejdstid'!$B$2,IF(B12='Fast arbejdstid'!$A$3,'Fast arbejdstid'!$B$3,IF(B12='Fast arbejdstid'!$A$4,'Fast arbejdstid'!$B$4,IF(B12='Fast arbejdstid'!$A$5,'Fast arbejdstid'!$B$5,IF(B12='Fast arbejdstid'!$A$6,'Fast arbejdstid'!$B$6,'Fast arbejdstid'!$B$6)))))</f>
        <v>0.36458333333333331</v>
      </c>
      <c r="D12" s="25">
        <f>IF(B12='Fast arbejdstid'!$A$2,'Fast arbejdstid'!$C$2,IF(B12='Fast arbejdstid'!$A$3,'Fast arbejdstid'!$C$3,IF(B12='Fast arbejdstid'!$A$4,'Fast arbejdstid'!$C$4,IF(B12='Fast arbejdstid'!$A$5,'Fast arbejdstid'!$C$5,IF(B12='Fast arbejdstid'!$A$6,'Fast arbejdstid'!$C$6,'Fast arbejdstid'!$C$6)))))</f>
        <v>0.66666666666666663</v>
      </c>
      <c r="E12" s="26"/>
      <c r="F12" s="27"/>
      <c r="G12" s="72">
        <v>8</v>
      </c>
      <c r="H12" s="27" t="s">
        <v>74</v>
      </c>
      <c r="I12" s="26"/>
      <c r="J12" s="36">
        <f>(D12-C12)*24+(I12*Persondata!$B$5-(E12+G12*60))/60</f>
        <v>-0.75</v>
      </c>
    </row>
    <row r="13" spans="1:11">
      <c r="A13" s="35">
        <f>Arbejdsdage!C11</f>
        <v>39828</v>
      </c>
      <c r="B13" s="11" t="str">
        <f>LOOKUP(WEEKDAY(A13,2),{1,2,3,4,5},{"Ma","Ti","On","To","Fr"})</f>
        <v>To</v>
      </c>
      <c r="C13" s="25">
        <f>IF(B13='Fast arbejdstid'!$A$2,'Fast arbejdstid'!$B$2,IF(B13='Fast arbejdstid'!$A$3,'Fast arbejdstid'!$B$3,IF(B13='Fast arbejdstid'!$A$4,'Fast arbejdstid'!$B$4,IF(B13='Fast arbejdstid'!$A$5,'Fast arbejdstid'!$B$5,IF(B13='Fast arbejdstid'!$A$6,'Fast arbejdstid'!$B$6,'Fast arbejdstid'!$B$6)))))</f>
        <v>0.375</v>
      </c>
      <c r="D13" s="25">
        <f>IF(B13='Fast arbejdstid'!$A$2,'Fast arbejdstid'!$C$2,IF(B13='Fast arbejdstid'!$A$3,'Fast arbejdstid'!$C$3,IF(B13='Fast arbejdstid'!$A$4,'Fast arbejdstid'!$C$4,IF(B13='Fast arbejdstid'!$A$5,'Fast arbejdstid'!$C$5,IF(B13='Fast arbejdstid'!$A$6,'Fast arbejdstid'!$C$6,'Fast arbejdstid'!$C$6)))))</f>
        <v>0.67708333333333337</v>
      </c>
      <c r="E13" s="26"/>
      <c r="F13" s="17"/>
      <c r="G13" s="72"/>
      <c r="H13" s="27"/>
      <c r="I13" s="26"/>
      <c r="J13" s="36">
        <f>(D13-C13)*24+(I13*Persondata!$B$5-(E13+G13*60))/60</f>
        <v>7.2500000000000009</v>
      </c>
    </row>
    <row r="14" spans="1:11" ht="12.75" customHeight="1">
      <c r="A14" s="35">
        <f>Arbejdsdage!C12</f>
        <v>39829</v>
      </c>
      <c r="B14" s="11" t="str">
        <f>LOOKUP(WEEKDAY(A14,2),{1,2,3,4,5},{"Ma","Ti","On","To","Fr"})</f>
        <v>Fr</v>
      </c>
      <c r="C14" s="25">
        <f>IF(B14='Fast arbejdstid'!$A$2,'Fast arbejdstid'!$B$2,IF(B14='Fast arbejdstid'!$A$3,'Fast arbejdstid'!$B$3,IF(B14='Fast arbejdstid'!$A$4,'Fast arbejdstid'!$B$4,IF(B14='Fast arbejdstid'!$A$5,'Fast arbejdstid'!$B$5,IF(B14='Fast arbejdstid'!$A$6,'Fast arbejdstid'!$B$6,'Fast arbejdstid'!$B$6)))))</f>
        <v>0.34375</v>
      </c>
      <c r="D14" s="25">
        <f>IF(B14='Fast arbejdstid'!$A$2,'Fast arbejdstid'!$C$2,IF(B14='Fast arbejdstid'!$A$3,'Fast arbejdstid'!$C$3,IF(B14='Fast arbejdstid'!$A$4,'Fast arbejdstid'!$C$4,IF(B14='Fast arbejdstid'!$A$5,'Fast arbejdstid'!$C$5,IF(B14='Fast arbejdstid'!$A$6,'Fast arbejdstid'!$C$6,'Fast arbejdstid'!$C$6)))))</f>
        <v>0.625</v>
      </c>
      <c r="E14" s="26"/>
      <c r="F14" s="27"/>
      <c r="G14" s="72">
        <v>7</v>
      </c>
      <c r="H14" s="27" t="s">
        <v>74</v>
      </c>
      <c r="I14" s="26"/>
      <c r="J14" s="36">
        <f>(D14-C14)*24+(I14*Persondata!$B$5-(E14+G14*60))/60</f>
        <v>-0.25</v>
      </c>
    </row>
    <row r="15" spans="1:11">
      <c r="A15" s="35">
        <f>Arbejdsdage!C13</f>
        <v>39832</v>
      </c>
      <c r="B15" s="11" t="str">
        <f>LOOKUP(WEEKDAY(A15,2),{1,2,3,4,5},{"Ma","Ti","On","To","Fr"})</f>
        <v>Ma</v>
      </c>
      <c r="C15" s="25">
        <f>IF(B15='Fast arbejdstid'!$A$2,'Fast arbejdstid'!$B$2,IF(B15='Fast arbejdstid'!$A$3,'Fast arbejdstid'!$B$3,IF(B15='Fast arbejdstid'!$A$4,'Fast arbejdstid'!$B$4,IF(B15='Fast arbejdstid'!$A$5,'Fast arbejdstid'!$B$5,IF(B15='Fast arbejdstid'!$A$6,'Fast arbejdstid'!$B$6,'Fast arbejdstid'!$B$6)))))</f>
        <v>0.33333333333333331</v>
      </c>
      <c r="D15" s="25">
        <f>IF(B15='Fast arbejdstid'!$A$2,'Fast arbejdstid'!$C$2,IF(B15='Fast arbejdstid'!$A$3,'Fast arbejdstid'!$C$3,IF(B15='Fast arbejdstid'!$A$4,'Fast arbejdstid'!$C$4,IF(B15='Fast arbejdstid'!$A$5,'Fast arbejdstid'!$C$5,IF(B15='Fast arbejdstid'!$A$6,'Fast arbejdstid'!$C$6,'Fast arbejdstid'!$C$6)))))</f>
        <v>0.64583333333333337</v>
      </c>
      <c r="E15" s="26"/>
      <c r="F15" s="27"/>
      <c r="G15" s="72"/>
      <c r="H15" s="27"/>
      <c r="I15" s="26"/>
      <c r="J15" s="36">
        <f>(D15-C15)*24+(I15*Persondata!$B$5-(E15+G15*60))/60</f>
        <v>7.5000000000000018</v>
      </c>
    </row>
    <row r="16" spans="1:11">
      <c r="A16" s="35">
        <f>Arbejdsdage!C14</f>
        <v>39833</v>
      </c>
      <c r="B16" s="11" t="str">
        <f>LOOKUP(WEEKDAY(A16,2),{1,2,3,4,5},{"Ma","Ti","On","To","Fr"})</f>
        <v>Ti</v>
      </c>
      <c r="C16" s="25">
        <f>IF(B16='Fast arbejdstid'!$A$2,'Fast arbejdstid'!$B$2,IF(B16='Fast arbejdstid'!$A$3,'Fast arbejdstid'!$B$3,IF(B16='Fast arbejdstid'!$A$4,'Fast arbejdstid'!$B$4,IF(B16='Fast arbejdstid'!$A$5,'Fast arbejdstid'!$B$5,IF(B16='Fast arbejdstid'!$A$6,'Fast arbejdstid'!$B$6,'Fast arbejdstid'!$B$6)))))</f>
        <v>0.35416666666666669</v>
      </c>
      <c r="D16" s="25">
        <f>IF(B16='Fast arbejdstid'!$A$2,'Fast arbejdstid'!$C$2,IF(B16='Fast arbejdstid'!$A$3,'Fast arbejdstid'!$C$3,IF(B16='Fast arbejdstid'!$A$4,'Fast arbejdstid'!$C$4,IF(B16='Fast arbejdstid'!$A$5,'Fast arbejdstid'!$C$5,IF(B16='Fast arbejdstid'!$A$6,'Fast arbejdstid'!$C$6,'Fast arbejdstid'!$C$6)))))</f>
        <v>0.69791666666666663</v>
      </c>
      <c r="E16" s="26"/>
      <c r="F16" s="27"/>
      <c r="G16" s="72"/>
      <c r="H16" s="27"/>
      <c r="I16" s="26"/>
      <c r="J16" s="36">
        <f>(D16-C16)*24+(I16*Persondata!$B$5-(E16+G16*60))/60</f>
        <v>8.2499999999999982</v>
      </c>
    </row>
    <row r="17" spans="1:11">
      <c r="A17" s="35">
        <f>Arbejdsdage!C15</f>
        <v>39834</v>
      </c>
      <c r="B17" s="11" t="str">
        <f>LOOKUP(WEEKDAY(A17,2),{1,2,3,4,5},{"Ma","Ti","On","To","Fr"})</f>
        <v>On</v>
      </c>
      <c r="C17" s="25">
        <f>IF(B17='Fast arbejdstid'!$A$2,'Fast arbejdstid'!$B$2,IF(B17='Fast arbejdstid'!$A$3,'Fast arbejdstid'!$B$3,IF(B17='Fast arbejdstid'!$A$4,'Fast arbejdstid'!$B$4,IF(B17='Fast arbejdstid'!$A$5,'Fast arbejdstid'!$B$5,IF(B17='Fast arbejdstid'!$A$6,'Fast arbejdstid'!$B$6,'Fast arbejdstid'!$B$6)))))</f>
        <v>0.36458333333333331</v>
      </c>
      <c r="D17" s="25">
        <f>IF(B17='Fast arbejdstid'!$A$2,'Fast arbejdstid'!$C$2,IF(B17='Fast arbejdstid'!$A$3,'Fast arbejdstid'!$C$3,IF(B17='Fast arbejdstid'!$A$4,'Fast arbejdstid'!$C$4,IF(B17='Fast arbejdstid'!$A$5,'Fast arbejdstid'!$C$5,IF(B17='Fast arbejdstid'!$A$6,'Fast arbejdstid'!$C$6,'Fast arbejdstid'!$C$6)))))</f>
        <v>0.66666666666666663</v>
      </c>
      <c r="E17" s="26"/>
      <c r="F17" s="27"/>
      <c r="G17" s="72"/>
      <c r="H17" s="27"/>
      <c r="I17" s="26"/>
      <c r="J17" s="36">
        <f>(D17-C17)*24+(I17*Persondata!$B$5-(E17+G17*60))/60</f>
        <v>7.25</v>
      </c>
    </row>
    <row r="18" spans="1:11">
      <c r="A18" s="35">
        <f>Arbejdsdage!C16</f>
        <v>39835</v>
      </c>
      <c r="B18" s="11" t="str">
        <f>LOOKUP(WEEKDAY(A18,2),{1,2,3,4,5},{"Ma","Ti","On","To","Fr"})</f>
        <v>To</v>
      </c>
      <c r="C18" s="25">
        <f>IF(B18='Fast arbejdstid'!$A$2,'Fast arbejdstid'!$B$2,IF(B18='Fast arbejdstid'!$A$3,'Fast arbejdstid'!$B$3,IF(B18='Fast arbejdstid'!$A$4,'Fast arbejdstid'!$B$4,IF(B18='Fast arbejdstid'!$A$5,'Fast arbejdstid'!$B$5,IF(B18='Fast arbejdstid'!$A$6,'Fast arbejdstid'!$B$6,'Fast arbejdstid'!$B$6)))))</f>
        <v>0.375</v>
      </c>
      <c r="D18" s="25">
        <f>IF(B18='Fast arbejdstid'!$A$2,'Fast arbejdstid'!$C$2,IF(B18='Fast arbejdstid'!$A$3,'Fast arbejdstid'!$C$3,IF(B18='Fast arbejdstid'!$A$4,'Fast arbejdstid'!$C$4,IF(B18='Fast arbejdstid'!$A$5,'Fast arbejdstid'!$C$5,IF(B18='Fast arbejdstid'!$A$6,'Fast arbejdstid'!$C$6,'Fast arbejdstid'!$C$6)))))</f>
        <v>0.67708333333333337</v>
      </c>
      <c r="E18" s="26"/>
      <c r="F18" s="27"/>
      <c r="G18" s="72"/>
      <c r="H18" s="27"/>
      <c r="I18" s="26">
        <v>30</v>
      </c>
      <c r="J18" s="36">
        <f>(D18-C18)*24+(I18*Persondata!$B$5-(E18+G18*60))/60</f>
        <v>8</v>
      </c>
    </row>
    <row r="19" spans="1:11">
      <c r="A19" s="35">
        <f>Arbejdsdage!C17</f>
        <v>39836</v>
      </c>
      <c r="B19" s="11" t="str">
        <f>LOOKUP(WEEKDAY(A19,2),{1,2,3,4,5},{"Ma","Ti","On","To","Fr"})</f>
        <v>Fr</v>
      </c>
      <c r="C19" s="25">
        <f>IF(B19='Fast arbejdstid'!$A$2,'Fast arbejdstid'!$B$2,IF(B19='Fast arbejdstid'!$A$3,'Fast arbejdstid'!$B$3,IF(B19='Fast arbejdstid'!$A$4,'Fast arbejdstid'!$B$4,IF(B19='Fast arbejdstid'!$A$5,'Fast arbejdstid'!$B$5,IF(B19='Fast arbejdstid'!$A$6,'Fast arbejdstid'!$B$6,'Fast arbejdstid'!$B$6)))))</f>
        <v>0.34375</v>
      </c>
      <c r="D19" s="25">
        <f>IF(B19='Fast arbejdstid'!$A$2,'Fast arbejdstid'!$C$2,IF(B19='Fast arbejdstid'!$A$3,'Fast arbejdstid'!$C$3,IF(B19='Fast arbejdstid'!$A$4,'Fast arbejdstid'!$C$4,IF(B19='Fast arbejdstid'!$A$5,'Fast arbejdstid'!$C$5,IF(B19='Fast arbejdstid'!$A$6,'Fast arbejdstid'!$C$6,'Fast arbejdstid'!$C$6)))))</f>
        <v>0.625</v>
      </c>
      <c r="E19" s="26"/>
      <c r="F19" s="27"/>
      <c r="G19" s="72"/>
      <c r="H19" s="27"/>
      <c r="I19" s="26">
        <v>45</v>
      </c>
      <c r="J19" s="36">
        <f>(D19-C19)*24+(I19*Persondata!$B$5-(E19+G19*60))/60</f>
        <v>7.875</v>
      </c>
    </row>
    <row r="20" spans="1:11">
      <c r="A20" s="35">
        <f>Arbejdsdage!C18</f>
        <v>39839</v>
      </c>
      <c r="B20" s="11" t="str">
        <f>LOOKUP(WEEKDAY(A20,2),{1,2,3,4,5},{"Ma","Ti","On","To","Fr"})</f>
        <v>Ma</v>
      </c>
      <c r="C20" s="25">
        <f>IF(B20='Fast arbejdstid'!$A$2,'Fast arbejdstid'!$B$2,IF(B20='Fast arbejdstid'!$A$3,'Fast arbejdstid'!$B$3,IF(B20='Fast arbejdstid'!$A$4,'Fast arbejdstid'!$B$4,IF(B20='Fast arbejdstid'!$A$5,'Fast arbejdstid'!$B$5,IF(B20='Fast arbejdstid'!$A$6,'Fast arbejdstid'!$B$6,'Fast arbejdstid'!$B$6)))))</f>
        <v>0.33333333333333331</v>
      </c>
      <c r="D20" s="25">
        <f>IF(B20='Fast arbejdstid'!$A$2,'Fast arbejdstid'!$C$2,IF(B20='Fast arbejdstid'!$A$3,'Fast arbejdstid'!$C$3,IF(B20='Fast arbejdstid'!$A$4,'Fast arbejdstid'!$C$4,IF(B20='Fast arbejdstid'!$A$5,'Fast arbejdstid'!$C$5,IF(B20='Fast arbejdstid'!$A$6,'Fast arbejdstid'!$C$6,'Fast arbejdstid'!$C$6)))))</f>
        <v>0.64583333333333337</v>
      </c>
      <c r="E20" s="26"/>
      <c r="F20" s="27"/>
      <c r="G20" s="72"/>
      <c r="H20" s="27"/>
      <c r="I20" s="26"/>
      <c r="J20" s="36">
        <f>(D20-C20)*24+(I20*Persondata!$B$5-(E20+G20*60))/60</f>
        <v>7.5000000000000018</v>
      </c>
    </row>
    <row r="21" spans="1:11">
      <c r="A21" s="35">
        <f>Arbejdsdage!C19</f>
        <v>39840</v>
      </c>
      <c r="B21" s="11" t="str">
        <f>LOOKUP(WEEKDAY(A21,2),{1,2,3,4,5},{"Ma","Ti","On","To","Fr"})</f>
        <v>Ti</v>
      </c>
      <c r="C21" s="25">
        <f>IF(B21='Fast arbejdstid'!$A$2,'Fast arbejdstid'!$B$2,IF(B21='Fast arbejdstid'!$A$3,'Fast arbejdstid'!$B$3,IF(B21='Fast arbejdstid'!$A$4,'Fast arbejdstid'!$B$4,IF(B21='Fast arbejdstid'!$A$5,'Fast arbejdstid'!$B$5,IF(B21='Fast arbejdstid'!$A$6,'Fast arbejdstid'!$B$6,'Fast arbejdstid'!$B$6)))))</f>
        <v>0.35416666666666669</v>
      </c>
      <c r="D21" s="25">
        <f>IF(B21='Fast arbejdstid'!$A$2,'Fast arbejdstid'!$C$2,IF(B21='Fast arbejdstid'!$A$3,'Fast arbejdstid'!$C$3,IF(B21='Fast arbejdstid'!$A$4,'Fast arbejdstid'!$C$4,IF(B21='Fast arbejdstid'!$A$5,'Fast arbejdstid'!$C$5,IF(B21='Fast arbejdstid'!$A$6,'Fast arbejdstid'!$C$6,'Fast arbejdstid'!$C$6)))))</f>
        <v>0.69791666666666663</v>
      </c>
      <c r="E21" s="26"/>
      <c r="F21" s="27"/>
      <c r="G21" s="72"/>
      <c r="H21" s="27"/>
      <c r="I21" s="26">
        <v>120</v>
      </c>
      <c r="J21" s="36">
        <f>(D21-C21)*24+(I21*Persondata!$B$5-(E21+G21*60))/60</f>
        <v>11.249999999999998</v>
      </c>
    </row>
    <row r="22" spans="1:11">
      <c r="A22" s="35">
        <f>Arbejdsdage!C20</f>
        <v>39841</v>
      </c>
      <c r="B22" s="11" t="str">
        <f>LOOKUP(WEEKDAY(A22,2),{1,2,3,4,5},{"Ma","Ti","On","To","Fr"})</f>
        <v>On</v>
      </c>
      <c r="C22" s="25">
        <f>IF(B22='Fast arbejdstid'!$A$2,'Fast arbejdstid'!$B$2,IF(B22='Fast arbejdstid'!$A$3,'Fast arbejdstid'!$B$3,IF(B22='Fast arbejdstid'!$A$4,'Fast arbejdstid'!$B$4,IF(B22='Fast arbejdstid'!$A$5,'Fast arbejdstid'!$B$5,IF(B22='Fast arbejdstid'!$A$6,'Fast arbejdstid'!$B$6,'Fast arbejdstid'!$B$6)))))</f>
        <v>0.36458333333333331</v>
      </c>
      <c r="D22" s="25">
        <f>IF(B22='Fast arbejdstid'!$A$2,'Fast arbejdstid'!$C$2,IF(B22='Fast arbejdstid'!$A$3,'Fast arbejdstid'!$C$3,IF(B22='Fast arbejdstid'!$A$4,'Fast arbejdstid'!$C$4,IF(B22='Fast arbejdstid'!$A$5,'Fast arbejdstid'!$C$5,IF(B22='Fast arbejdstid'!$A$6,'Fast arbejdstid'!$C$6,'Fast arbejdstid'!$C$6)))))</f>
        <v>0.66666666666666663</v>
      </c>
      <c r="E22" s="26"/>
      <c r="F22" s="27"/>
      <c r="G22" s="72"/>
      <c r="H22" s="27"/>
      <c r="I22" s="26"/>
      <c r="J22" s="36">
        <f>(D22-C22)*24+(I22*Persondata!$B$5-(E22+G22*60))/60</f>
        <v>7.25</v>
      </c>
    </row>
    <row r="23" spans="1:11">
      <c r="A23" s="35">
        <f>Arbejdsdage!C21</f>
        <v>39842</v>
      </c>
      <c r="B23" s="11" t="str">
        <f>LOOKUP(WEEKDAY(A23,2),{1,2,3,4,5},{"Ma","Ti","On","To","Fr"})</f>
        <v>To</v>
      </c>
      <c r="C23" s="25">
        <f>IF(B23='Fast arbejdstid'!$A$2,'Fast arbejdstid'!$B$2,IF(B23='Fast arbejdstid'!$A$3,'Fast arbejdstid'!$B$3,IF(B23='Fast arbejdstid'!$A$4,'Fast arbejdstid'!$B$4,IF(B23='Fast arbejdstid'!$A$5,'Fast arbejdstid'!$B$5,IF(B23='Fast arbejdstid'!$A$6,'Fast arbejdstid'!$B$6,'Fast arbejdstid'!$B$6)))))</f>
        <v>0.375</v>
      </c>
      <c r="D23" s="25">
        <f>IF(B23='Fast arbejdstid'!$A$2,'Fast arbejdstid'!$C$2,IF(B23='Fast arbejdstid'!$A$3,'Fast arbejdstid'!$C$3,IF(B23='Fast arbejdstid'!$A$4,'Fast arbejdstid'!$C$4,IF(B23='Fast arbejdstid'!$A$5,'Fast arbejdstid'!$C$5,IF(B23='Fast arbejdstid'!$A$6,'Fast arbejdstid'!$C$6,'Fast arbejdstid'!$C$6)))))</f>
        <v>0.67708333333333337</v>
      </c>
      <c r="E23" s="26"/>
      <c r="F23" s="27"/>
      <c r="G23" s="72"/>
      <c r="H23" s="27"/>
      <c r="I23" s="26"/>
      <c r="J23" s="36">
        <f>(D23-C23)*24+(I23*Persondata!$B$5-(E23+G23*60))/60</f>
        <v>7.2500000000000009</v>
      </c>
      <c r="K23" s="14"/>
    </row>
    <row r="24" spans="1:11">
      <c r="A24" s="35">
        <f>Arbejdsdage!C22</f>
        <v>39843</v>
      </c>
      <c r="B24" s="11" t="str">
        <f>LOOKUP(WEEKDAY(A24,2),{1,2,3,4,5},{"Ma","Ti","On","To","Fr"})</f>
        <v>Fr</v>
      </c>
      <c r="C24" s="25">
        <f>IF(B24='Fast arbejdstid'!$A$2,'Fast arbejdstid'!$B$2,IF(B24='Fast arbejdstid'!$A$3,'Fast arbejdstid'!$B$3,IF(B24='Fast arbejdstid'!$A$4,'Fast arbejdstid'!$B$4,IF(B24='Fast arbejdstid'!$A$5,'Fast arbejdstid'!$B$5,IF(B24='Fast arbejdstid'!$A$6,'Fast arbejdstid'!$B$6,'Fast arbejdstid'!$B$6)))))</f>
        <v>0.34375</v>
      </c>
      <c r="D24" s="25">
        <f>IF(B24='Fast arbejdstid'!$A$2,'Fast arbejdstid'!$C$2,IF(B24='Fast arbejdstid'!$A$3,'Fast arbejdstid'!$C$3,IF(B24='Fast arbejdstid'!$A$4,'Fast arbejdstid'!$C$4,IF(B24='Fast arbejdstid'!$A$5,'Fast arbejdstid'!$C$5,IF(B24='Fast arbejdstid'!$A$6,'Fast arbejdstid'!$C$6,'Fast arbejdstid'!$C$6)))))</f>
        <v>0.625</v>
      </c>
      <c r="E24" s="26"/>
      <c r="F24" s="27"/>
      <c r="G24" s="72"/>
      <c r="H24" s="27"/>
      <c r="I24" s="26"/>
      <c r="J24" s="36">
        <f>(D24-C24)*24+(I24*Persondata!$B$5-(E24+G24*60))/60</f>
        <v>6.75</v>
      </c>
    </row>
    <row r="25" spans="1:11">
      <c r="A25" s="35"/>
      <c r="B25" s="11"/>
      <c r="C25" s="25"/>
      <c r="D25" s="25"/>
      <c r="E25" s="26"/>
      <c r="F25" s="27"/>
      <c r="G25" s="72"/>
      <c r="H25" s="27"/>
      <c r="I25" s="26"/>
      <c r="J25" s="36">
        <f>(D25-C25)*24+(I25*Persondata!$B$5-(E25+G25*60))/60</f>
        <v>0</v>
      </c>
    </row>
    <row r="26" spans="1:11">
      <c r="A26" s="35"/>
      <c r="B26" s="11"/>
      <c r="C26" s="25"/>
      <c r="D26" s="25"/>
      <c r="E26" s="26"/>
      <c r="F26" s="27"/>
      <c r="G26" s="72"/>
      <c r="H26" s="27"/>
      <c r="I26" s="26"/>
      <c r="J26" s="36">
        <f>(D26-C26)*24+(I26*Persondata!$B$5-(E26+G26*60))/60</f>
        <v>0</v>
      </c>
    </row>
    <row r="27" spans="1:11" ht="15.75" thickBot="1">
      <c r="A27" s="37"/>
      <c r="B27" s="38"/>
      <c r="C27" s="39"/>
      <c r="D27" s="39"/>
      <c r="E27" s="40"/>
      <c r="F27" s="41"/>
      <c r="G27" s="74"/>
      <c r="H27" s="41"/>
      <c r="I27" s="40"/>
      <c r="J27" s="73">
        <f>(D27-C27)*24+(I27*Persondata!$B$5-(E27+G27*60))/60</f>
        <v>0</v>
      </c>
    </row>
    <row r="29" spans="1:11">
      <c r="A29" s="3"/>
      <c r="B29" s="3"/>
      <c r="C29" s="51"/>
      <c r="D29" s="51"/>
      <c r="E29" s="3"/>
      <c r="F29" s="52"/>
      <c r="G29" s="3"/>
      <c r="H29" s="22" t="s">
        <v>40</v>
      </c>
      <c r="I29" s="3"/>
      <c r="J29" s="23">
        <v>0</v>
      </c>
    </row>
    <row r="30" spans="1:11">
      <c r="A30" s="3"/>
      <c r="B30" s="3"/>
      <c r="C30" s="51"/>
      <c r="D30" s="51"/>
      <c r="E30" s="3"/>
      <c r="F30" s="52"/>
      <c r="G30" s="3"/>
      <c r="H30" s="22" t="s">
        <v>72</v>
      </c>
      <c r="I30" s="3"/>
      <c r="J30" s="24">
        <f>SUM(J4:J27)</f>
        <v>142.625</v>
      </c>
    </row>
    <row r="31" spans="1:11">
      <c r="A31" s="3"/>
      <c r="B31" s="3"/>
      <c r="C31" s="51"/>
      <c r="D31" s="51"/>
      <c r="E31" s="3"/>
      <c r="F31" s="52"/>
      <c r="G31" s="3"/>
      <c r="H31" s="22" t="s">
        <v>41</v>
      </c>
      <c r="I31" s="3"/>
      <c r="J31" s="23">
        <f>J29+J30-COUNTIF(J4:J24,"&gt;0")*J1</f>
        <v>2.0250000000000057</v>
      </c>
    </row>
    <row r="33" spans="1:10">
      <c r="A33" s="44" t="s">
        <v>52</v>
      </c>
      <c r="B33" s="43"/>
      <c r="C33" s="43"/>
      <c r="D33" s="43"/>
      <c r="E33" s="43"/>
      <c r="F33" s="43"/>
      <c r="G33" s="43"/>
      <c r="H33" s="43"/>
      <c r="I33" s="43"/>
      <c r="J33" s="46"/>
    </row>
    <row r="34" spans="1:10">
      <c r="A34" s="79" t="s">
        <v>53</v>
      </c>
      <c r="B34" s="79"/>
      <c r="C34" s="17">
        <v>10</v>
      </c>
      <c r="D34" s="79" t="s">
        <v>54</v>
      </c>
      <c r="E34" s="79"/>
      <c r="F34" s="79"/>
      <c r="G34" s="17">
        <v>2</v>
      </c>
      <c r="H34" s="45" t="s">
        <v>55</v>
      </c>
      <c r="I34" s="17">
        <f>C34-G34</f>
        <v>8</v>
      </c>
      <c r="J34" s="46"/>
    </row>
    <row r="35" spans="1:10">
      <c r="A35" s="43"/>
      <c r="B35" s="43"/>
      <c r="C35" s="43"/>
      <c r="D35" s="43"/>
      <c r="E35" s="43"/>
      <c r="F35" s="43"/>
      <c r="G35" s="43"/>
      <c r="H35" s="43"/>
      <c r="I35" s="43"/>
      <c r="J35" s="46"/>
    </row>
    <row r="36" spans="1:10">
      <c r="A36" s="44" t="s">
        <v>56</v>
      </c>
      <c r="B36" s="43"/>
      <c r="C36" s="43"/>
      <c r="D36" s="43"/>
      <c r="E36" s="43"/>
      <c r="F36" s="43"/>
      <c r="G36" s="43"/>
      <c r="H36" s="45"/>
      <c r="I36" s="43"/>
      <c r="J36" s="46"/>
    </row>
    <row r="37" spans="1:10">
      <c r="A37" s="79" t="s">
        <v>53</v>
      </c>
      <c r="B37" s="79"/>
      <c r="C37" s="17"/>
      <c r="D37" s="79" t="s">
        <v>54</v>
      </c>
      <c r="E37" s="79"/>
      <c r="F37" s="79"/>
      <c r="G37" s="17"/>
      <c r="H37" s="45" t="s">
        <v>55</v>
      </c>
      <c r="I37" s="17">
        <f>C37-G37</f>
        <v>0</v>
      </c>
      <c r="J37" s="46"/>
    </row>
    <row r="38" spans="1:10">
      <c r="A38" s="43"/>
      <c r="B38" s="43"/>
      <c r="C38" s="43"/>
      <c r="D38" s="45"/>
      <c r="E38" s="45"/>
      <c r="F38" s="45"/>
      <c r="G38" s="43"/>
      <c r="H38" s="45"/>
      <c r="I38" s="43"/>
      <c r="J38" s="46"/>
    </row>
    <row r="39" spans="1:10">
      <c r="A39" s="44" t="s">
        <v>57</v>
      </c>
      <c r="B39" s="43"/>
      <c r="C39" s="43"/>
      <c r="D39" s="43"/>
      <c r="E39" s="43"/>
      <c r="F39" s="43"/>
      <c r="G39" s="43"/>
      <c r="H39" s="45"/>
      <c r="I39" s="43"/>
      <c r="J39" s="46"/>
    </row>
    <row r="40" spans="1:10">
      <c r="A40" s="79" t="s">
        <v>53</v>
      </c>
      <c r="B40" s="79"/>
      <c r="C40" s="17"/>
      <c r="D40" s="79" t="s">
        <v>54</v>
      </c>
      <c r="E40" s="79"/>
      <c r="F40" s="79"/>
      <c r="G40" s="17"/>
      <c r="H40" s="45" t="s">
        <v>55</v>
      </c>
      <c r="I40" s="17">
        <f>C40-G40</f>
        <v>0</v>
      </c>
      <c r="J40" s="46"/>
    </row>
    <row r="41" spans="1:10">
      <c r="A41" s="43"/>
      <c r="B41" s="43"/>
      <c r="C41" s="43"/>
      <c r="D41" s="45"/>
      <c r="E41" s="45"/>
      <c r="F41" s="45"/>
      <c r="G41" s="43"/>
      <c r="H41" s="45"/>
      <c r="I41" s="43"/>
      <c r="J41" s="46"/>
    </row>
    <row r="42" spans="1:10">
      <c r="A42" s="44" t="s">
        <v>58</v>
      </c>
      <c r="B42" s="43"/>
      <c r="C42" s="43"/>
      <c r="D42" s="43"/>
      <c r="E42" s="43"/>
      <c r="F42" s="43"/>
      <c r="G42" s="43"/>
      <c r="H42" s="45"/>
      <c r="I42" s="43"/>
      <c r="J42" s="46"/>
    </row>
    <row r="43" spans="1:10">
      <c r="A43" s="79" t="s">
        <v>53</v>
      </c>
      <c r="B43" s="79"/>
      <c r="C43" s="17">
        <v>3</v>
      </c>
      <c r="D43" s="79" t="s">
        <v>54</v>
      </c>
      <c r="E43" s="79"/>
      <c r="F43" s="79"/>
      <c r="G43" s="17">
        <v>1</v>
      </c>
      <c r="H43" s="45" t="s">
        <v>55</v>
      </c>
      <c r="I43" s="17">
        <f>C43-G43</f>
        <v>2</v>
      </c>
      <c r="J43" s="46"/>
    </row>
    <row r="44" spans="1:10">
      <c r="A44" s="43"/>
      <c r="B44" s="43"/>
      <c r="C44" s="43"/>
      <c r="D44" s="43"/>
      <c r="E44" s="43"/>
      <c r="F44" s="43"/>
      <c r="G44" s="43"/>
      <c r="H44" s="45"/>
      <c r="I44" s="43"/>
      <c r="J44" s="46"/>
    </row>
    <row r="45" spans="1:10">
      <c r="A45" s="44" t="s">
        <v>59</v>
      </c>
      <c r="B45" s="43"/>
      <c r="C45" s="43"/>
      <c r="D45" s="43"/>
      <c r="E45" s="44" t="s">
        <v>60</v>
      </c>
      <c r="F45" s="43"/>
      <c r="G45" s="43"/>
      <c r="H45" s="43"/>
      <c r="I45" s="43"/>
      <c r="J45" s="46"/>
    </row>
    <row r="46" spans="1:10">
      <c r="A46" s="79" t="s">
        <v>61</v>
      </c>
      <c r="B46" s="79"/>
      <c r="C46" s="18"/>
      <c r="D46" s="43"/>
      <c r="E46" s="79" t="s">
        <v>61</v>
      </c>
      <c r="F46" s="79"/>
      <c r="G46" s="17"/>
      <c r="H46" s="43"/>
      <c r="I46" s="43"/>
      <c r="J46" s="46"/>
    </row>
    <row r="47" spans="1:10">
      <c r="A47" s="46"/>
      <c r="B47" s="46"/>
      <c r="C47" s="47"/>
      <c r="D47" s="47"/>
      <c r="E47" s="46"/>
      <c r="F47" s="46"/>
      <c r="G47" s="46"/>
      <c r="H47" s="46"/>
      <c r="I47" s="46"/>
      <c r="J47" s="46"/>
    </row>
    <row r="50" spans="1:10">
      <c r="A50" s="54"/>
      <c r="B50" s="54"/>
      <c r="C50" s="55"/>
      <c r="D50" s="55"/>
      <c r="G50" s="54"/>
      <c r="H50" s="54"/>
    </row>
    <row r="51" spans="1:10">
      <c r="A51" t="s">
        <v>70</v>
      </c>
      <c r="C51"/>
      <c r="D51"/>
      <c r="G51" t="s">
        <v>71</v>
      </c>
    </row>
    <row r="59" spans="1:10" ht="15.75" thickBot="1"/>
    <row r="60" spans="1:10">
      <c r="A60" s="80" t="s">
        <v>82</v>
      </c>
      <c r="B60" s="81"/>
      <c r="C60" s="81"/>
      <c r="D60" s="81"/>
      <c r="E60" s="81"/>
      <c r="F60" s="81"/>
      <c r="G60" s="81"/>
      <c r="H60" s="81"/>
      <c r="I60" s="81"/>
      <c r="J60" s="82"/>
    </row>
    <row r="61" spans="1:10">
      <c r="A61" s="83" t="s">
        <v>75</v>
      </c>
      <c r="B61" s="84"/>
      <c r="C61" s="96"/>
      <c r="D61" s="96"/>
      <c r="E61" s="96"/>
      <c r="F61" s="96"/>
      <c r="G61" s="96"/>
      <c r="H61" s="96"/>
      <c r="I61" s="96"/>
      <c r="J61" s="97"/>
    </row>
    <row r="62" spans="1:10">
      <c r="A62" s="83" t="s">
        <v>76</v>
      </c>
      <c r="B62" s="84"/>
      <c r="C62" s="98"/>
      <c r="D62" s="98"/>
      <c r="E62" s="98"/>
      <c r="F62" s="98"/>
      <c r="G62" s="98"/>
      <c r="H62" s="98"/>
      <c r="I62" s="98"/>
      <c r="J62" s="99"/>
    </row>
    <row r="63" spans="1:10">
      <c r="A63" s="83" t="s">
        <v>77</v>
      </c>
      <c r="B63" s="84"/>
      <c r="C63" s="100">
        <v>39889</v>
      </c>
      <c r="D63" s="100"/>
      <c r="E63" s="84"/>
      <c r="F63" s="84"/>
      <c r="G63" s="84"/>
      <c r="H63" s="84"/>
      <c r="I63" s="84"/>
      <c r="J63" s="85"/>
    </row>
    <row r="64" spans="1:10">
      <c r="A64" s="83" t="s">
        <v>78</v>
      </c>
      <c r="B64" s="84"/>
      <c r="C64" s="101">
        <v>2</v>
      </c>
      <c r="D64" s="101"/>
      <c r="E64" s="84"/>
      <c r="F64" s="84"/>
      <c r="G64" s="84"/>
      <c r="H64" s="86">
        <f>C64</f>
        <v>2</v>
      </c>
      <c r="I64" s="84"/>
      <c r="J64" s="85"/>
    </row>
    <row r="65" spans="1:10">
      <c r="A65" s="83" t="s">
        <v>79</v>
      </c>
      <c r="B65" s="84"/>
      <c r="C65" s="102">
        <v>0.3</v>
      </c>
      <c r="D65" s="102"/>
      <c r="E65" s="84"/>
      <c r="F65" s="84"/>
      <c r="G65" s="84"/>
      <c r="H65" s="86">
        <f>C65*C64</f>
        <v>0.6</v>
      </c>
      <c r="I65" s="84"/>
      <c r="J65" s="85"/>
    </row>
    <row r="66" spans="1:10" ht="15.75" thickBot="1">
      <c r="A66" s="87"/>
      <c r="B66" s="88"/>
      <c r="C66" s="89"/>
      <c r="D66" s="89"/>
      <c r="E66" s="88"/>
      <c r="F66" s="88"/>
      <c r="G66" s="90" t="s">
        <v>80</v>
      </c>
      <c r="H66" s="91">
        <f>SUM(H64:H65)</f>
        <v>2.6</v>
      </c>
      <c r="I66" s="88"/>
      <c r="J66" s="92"/>
    </row>
    <row r="67" spans="1:10" ht="15.75" thickBot="1"/>
    <row r="68" spans="1:10">
      <c r="A68" s="93" t="s">
        <v>75</v>
      </c>
      <c r="B68" s="94"/>
      <c r="C68" s="103"/>
      <c r="D68" s="103"/>
      <c r="E68" s="103"/>
      <c r="F68" s="103"/>
      <c r="G68" s="103"/>
      <c r="H68" s="103"/>
      <c r="I68" s="103"/>
      <c r="J68" s="104"/>
    </row>
    <row r="69" spans="1:10">
      <c r="A69" s="83" t="s">
        <v>76</v>
      </c>
      <c r="B69" s="84"/>
      <c r="C69" s="98"/>
      <c r="D69" s="98"/>
      <c r="E69" s="98"/>
      <c r="F69" s="98"/>
      <c r="G69" s="98"/>
      <c r="H69" s="98"/>
      <c r="I69" s="98"/>
      <c r="J69" s="99"/>
    </row>
    <row r="70" spans="1:10">
      <c r="A70" s="83" t="s">
        <v>77</v>
      </c>
      <c r="B70" s="84"/>
      <c r="C70" s="100"/>
      <c r="D70" s="100"/>
      <c r="E70" s="84"/>
      <c r="F70" s="84"/>
      <c r="G70" s="84"/>
      <c r="H70" s="84"/>
      <c r="I70" s="84"/>
      <c r="J70" s="85"/>
    </row>
    <row r="71" spans="1:10">
      <c r="A71" s="83" t="s">
        <v>78</v>
      </c>
      <c r="B71" s="84"/>
      <c r="C71" s="101"/>
      <c r="D71" s="101"/>
      <c r="E71" s="84"/>
      <c r="F71" s="84"/>
      <c r="G71" s="84"/>
      <c r="H71" s="86">
        <f>C71</f>
        <v>0</v>
      </c>
      <c r="I71" s="84"/>
      <c r="J71" s="85"/>
    </row>
    <row r="72" spans="1:10">
      <c r="A72" s="83" t="s">
        <v>79</v>
      </c>
      <c r="B72" s="84"/>
      <c r="C72" s="102"/>
      <c r="D72" s="102"/>
      <c r="E72" s="84"/>
      <c r="F72" s="84"/>
      <c r="G72" s="84"/>
      <c r="H72" s="86">
        <f>C72*C71</f>
        <v>0</v>
      </c>
      <c r="I72" s="84"/>
      <c r="J72" s="85"/>
    </row>
    <row r="73" spans="1:10" ht="15.75" thickBot="1">
      <c r="A73" s="87"/>
      <c r="B73" s="88"/>
      <c r="C73" s="89"/>
      <c r="D73" s="89"/>
      <c r="E73" s="88"/>
      <c r="F73" s="88"/>
      <c r="G73" s="90" t="s">
        <v>80</v>
      </c>
      <c r="H73" s="91">
        <f>SUM(H71:H72)</f>
        <v>0</v>
      </c>
      <c r="I73" s="88"/>
      <c r="J73" s="92"/>
    </row>
    <row r="74" spans="1:10" ht="15.75" thickBot="1"/>
    <row r="75" spans="1:10">
      <c r="A75" s="93" t="s">
        <v>75</v>
      </c>
      <c r="B75" s="94"/>
      <c r="C75" s="103"/>
      <c r="D75" s="103"/>
      <c r="E75" s="103"/>
      <c r="F75" s="103"/>
      <c r="G75" s="103"/>
      <c r="H75" s="103"/>
      <c r="I75" s="103"/>
      <c r="J75" s="104"/>
    </row>
    <row r="76" spans="1:10">
      <c r="A76" s="83" t="s">
        <v>76</v>
      </c>
      <c r="B76" s="84"/>
      <c r="C76" s="98"/>
      <c r="D76" s="98"/>
      <c r="E76" s="98"/>
      <c r="F76" s="98"/>
      <c r="G76" s="98"/>
      <c r="H76" s="98"/>
      <c r="I76" s="98"/>
      <c r="J76" s="99"/>
    </row>
    <row r="77" spans="1:10">
      <c r="A77" s="83" t="s">
        <v>77</v>
      </c>
      <c r="B77" s="84"/>
      <c r="C77" s="100"/>
      <c r="D77" s="100"/>
      <c r="E77" s="84"/>
      <c r="F77" s="84"/>
      <c r="G77" s="84"/>
      <c r="H77" s="84"/>
      <c r="I77" s="84"/>
      <c r="J77" s="85"/>
    </row>
    <row r="78" spans="1:10">
      <c r="A78" s="83" t="s">
        <v>78</v>
      </c>
      <c r="B78" s="84"/>
      <c r="C78" s="101"/>
      <c r="D78" s="101"/>
      <c r="E78" s="84"/>
      <c r="F78" s="84"/>
      <c r="G78" s="84"/>
      <c r="H78" s="86">
        <f>C78</f>
        <v>0</v>
      </c>
      <c r="I78" s="84"/>
      <c r="J78" s="85"/>
    </row>
    <row r="79" spans="1:10">
      <c r="A79" s="83" t="s">
        <v>79</v>
      </c>
      <c r="B79" s="84"/>
      <c r="C79" s="102"/>
      <c r="D79" s="102"/>
      <c r="E79" s="84"/>
      <c r="F79" s="84"/>
      <c r="G79" s="84"/>
      <c r="H79" s="86">
        <f>C79*C78</f>
        <v>0</v>
      </c>
      <c r="I79" s="84"/>
      <c r="J79" s="85"/>
    </row>
    <row r="80" spans="1:10" ht="15.75" thickBot="1">
      <c r="A80" s="87"/>
      <c r="B80" s="88"/>
      <c r="C80" s="89"/>
      <c r="D80" s="89"/>
      <c r="E80" s="88"/>
      <c r="F80" s="88"/>
      <c r="G80" s="90" t="s">
        <v>80</v>
      </c>
      <c r="H80" s="91">
        <f>SUM(H78:H79)</f>
        <v>0</v>
      </c>
      <c r="I80" s="88"/>
      <c r="J80" s="92"/>
    </row>
    <row r="81" spans="1:10" ht="15.75" thickBot="1"/>
    <row r="82" spans="1:10">
      <c r="A82" s="93" t="s">
        <v>75</v>
      </c>
      <c r="B82" s="94"/>
      <c r="C82" s="103"/>
      <c r="D82" s="103"/>
      <c r="E82" s="103"/>
      <c r="F82" s="103"/>
      <c r="G82" s="103"/>
      <c r="H82" s="103"/>
      <c r="I82" s="103"/>
      <c r="J82" s="104"/>
    </row>
    <row r="83" spans="1:10">
      <c r="A83" s="83" t="s">
        <v>76</v>
      </c>
      <c r="B83" s="84"/>
      <c r="C83" s="98"/>
      <c r="D83" s="98"/>
      <c r="E83" s="98"/>
      <c r="F83" s="98"/>
      <c r="G83" s="98"/>
      <c r="H83" s="98"/>
      <c r="I83" s="98"/>
      <c r="J83" s="99"/>
    </row>
    <row r="84" spans="1:10">
      <c r="A84" s="83" t="s">
        <v>77</v>
      </c>
      <c r="B84" s="84"/>
      <c r="C84" s="100"/>
      <c r="D84" s="100"/>
      <c r="E84" s="84"/>
      <c r="F84" s="84"/>
      <c r="G84" s="84"/>
      <c r="H84" s="84"/>
      <c r="I84" s="84"/>
      <c r="J84" s="85"/>
    </row>
    <row r="85" spans="1:10">
      <c r="A85" s="83" t="s">
        <v>78</v>
      </c>
      <c r="B85" s="84"/>
      <c r="C85" s="101"/>
      <c r="D85" s="101"/>
      <c r="E85" s="84"/>
      <c r="F85" s="84"/>
      <c r="G85" s="84"/>
      <c r="H85" s="86">
        <f>C85</f>
        <v>0</v>
      </c>
      <c r="I85" s="84"/>
      <c r="J85" s="85"/>
    </row>
    <row r="86" spans="1:10">
      <c r="A86" s="83" t="s">
        <v>79</v>
      </c>
      <c r="B86" s="84"/>
      <c r="C86" s="102"/>
      <c r="D86" s="102"/>
      <c r="E86" s="84"/>
      <c r="F86" s="84"/>
      <c r="G86" s="84"/>
      <c r="H86" s="86">
        <f>C86*C85</f>
        <v>0</v>
      </c>
      <c r="I86" s="84"/>
      <c r="J86" s="85"/>
    </row>
    <row r="87" spans="1:10" ht="15.75" thickBot="1">
      <c r="A87" s="87"/>
      <c r="B87" s="88"/>
      <c r="C87" s="89"/>
      <c r="D87" s="89"/>
      <c r="E87" s="88"/>
      <c r="F87" s="88"/>
      <c r="G87" s="90" t="s">
        <v>80</v>
      </c>
      <c r="H87" s="91">
        <f>SUM(H85:H86)</f>
        <v>0</v>
      </c>
      <c r="I87" s="88"/>
      <c r="J87" s="92"/>
    </row>
    <row r="88" spans="1:10" ht="15.75" thickBot="1"/>
    <row r="89" spans="1:10">
      <c r="A89" s="93" t="s">
        <v>75</v>
      </c>
      <c r="B89" s="94"/>
      <c r="C89" s="103"/>
      <c r="D89" s="103"/>
      <c r="E89" s="103"/>
      <c r="F89" s="103"/>
      <c r="G89" s="103"/>
      <c r="H89" s="103"/>
      <c r="I89" s="103"/>
      <c r="J89" s="104"/>
    </row>
    <row r="90" spans="1:10">
      <c r="A90" s="83" t="s">
        <v>76</v>
      </c>
      <c r="B90" s="84"/>
      <c r="C90" s="98"/>
      <c r="D90" s="98"/>
      <c r="E90" s="98"/>
      <c r="F90" s="98"/>
      <c r="G90" s="98"/>
      <c r="H90" s="98"/>
      <c r="I90" s="98"/>
      <c r="J90" s="99"/>
    </row>
    <row r="91" spans="1:10">
      <c r="A91" s="83" t="s">
        <v>77</v>
      </c>
      <c r="B91" s="84"/>
      <c r="C91" s="100"/>
      <c r="D91" s="100"/>
      <c r="E91" s="84"/>
      <c r="F91" s="84"/>
      <c r="G91" s="84"/>
      <c r="H91" s="84"/>
      <c r="I91" s="84"/>
      <c r="J91" s="85"/>
    </row>
    <row r="92" spans="1:10">
      <c r="A92" s="83" t="s">
        <v>78</v>
      </c>
      <c r="B92" s="84"/>
      <c r="C92" s="101"/>
      <c r="D92" s="101"/>
      <c r="E92" s="84"/>
      <c r="F92" s="84"/>
      <c r="G92" s="84"/>
      <c r="H92" s="86">
        <f>C92</f>
        <v>0</v>
      </c>
      <c r="I92" s="84"/>
      <c r="J92" s="85"/>
    </row>
    <row r="93" spans="1:10">
      <c r="A93" s="83" t="s">
        <v>79</v>
      </c>
      <c r="B93" s="84"/>
      <c r="C93" s="102"/>
      <c r="D93" s="102"/>
      <c r="E93" s="84"/>
      <c r="F93" s="84"/>
      <c r="G93" s="84"/>
      <c r="H93" s="86">
        <f>C93*C92</f>
        <v>0</v>
      </c>
      <c r="I93" s="84"/>
      <c r="J93" s="85"/>
    </row>
    <row r="94" spans="1:10" ht="15.75" thickBot="1">
      <c r="A94" s="87"/>
      <c r="B94" s="88"/>
      <c r="C94" s="89"/>
      <c r="D94" s="89"/>
      <c r="E94" s="88"/>
      <c r="F94" s="88"/>
      <c r="G94" s="90" t="s">
        <v>80</v>
      </c>
      <c r="H94" s="91">
        <f>SUM(H92:H93)</f>
        <v>0</v>
      </c>
      <c r="I94" s="88"/>
      <c r="J94" s="92"/>
    </row>
    <row r="96" spans="1:10">
      <c r="A96" s="95" t="s">
        <v>81</v>
      </c>
      <c r="B96" s="95"/>
      <c r="C96" s="95"/>
      <c r="D96" s="95"/>
      <c r="E96" s="95"/>
      <c r="F96" s="95"/>
      <c r="G96" s="95"/>
      <c r="H96" s="95"/>
      <c r="I96" s="95"/>
      <c r="J96" s="95"/>
    </row>
  </sheetData>
  <sheetProtection sheet="1" objects="1" scenarios="1" selectLockedCells="1"/>
  <mergeCells count="41">
    <mergeCell ref="C93:D93"/>
    <mergeCell ref="A96:J96"/>
    <mergeCell ref="C86:D86"/>
    <mergeCell ref="C89:J89"/>
    <mergeCell ref="C90:J90"/>
    <mergeCell ref="C91:D91"/>
    <mergeCell ref="C92:D92"/>
    <mergeCell ref="C79:D79"/>
    <mergeCell ref="C82:J82"/>
    <mergeCell ref="C83:J83"/>
    <mergeCell ref="C84:D84"/>
    <mergeCell ref="C85:D85"/>
    <mergeCell ref="C72:D72"/>
    <mergeCell ref="C75:J75"/>
    <mergeCell ref="C76:J76"/>
    <mergeCell ref="C77:D77"/>
    <mergeCell ref="C78:D78"/>
    <mergeCell ref="C65:D65"/>
    <mergeCell ref="C68:J68"/>
    <mergeCell ref="C69:J69"/>
    <mergeCell ref="C70:D70"/>
    <mergeCell ref="C71:D71"/>
    <mergeCell ref="C61:J61"/>
    <mergeCell ref="C62:J62"/>
    <mergeCell ref="C63:D63"/>
    <mergeCell ref="C64:D64"/>
    <mergeCell ref="A43:B43"/>
    <mergeCell ref="A40:B40"/>
    <mergeCell ref="A37:B37"/>
    <mergeCell ref="A34:B34"/>
    <mergeCell ref="E46:F46"/>
    <mergeCell ref="A46:B46"/>
    <mergeCell ref="D34:F34"/>
    <mergeCell ref="D37:F37"/>
    <mergeCell ref="D40:F40"/>
    <mergeCell ref="D43:F43"/>
    <mergeCell ref="C1:E1"/>
    <mergeCell ref="G1:H1"/>
    <mergeCell ref="A2:B2"/>
    <mergeCell ref="E2:F2"/>
    <mergeCell ref="G2:H2"/>
  </mergeCells>
  <conditionalFormatting sqref="J31">
    <cfRule type="cellIs" dxfId="0" priority="1" operator="lessThan">
      <formula>0</formula>
    </cfRule>
  </conditionalFormatting>
  <dataValidations count="2">
    <dataValidation type="time" allowBlank="1" showInputMessage="1" showErrorMessage="1" errorTitle="Klokkeslet" error="Indtastes i formatet: 08:30" sqref="D4:D27 C4:C22 C24:C27">
      <formula1>0.000694444444444444</formula1>
      <formula2>0.958333333333333</formula2>
    </dataValidation>
    <dataValidation type="time" allowBlank="1" showInputMessage="1" showErrorMessage="1" errorTitle="Klokkeslet" error="Indtastes i formatet: 08:30" sqref="C23">
      <formula1>0.0000115740740740741</formula1>
      <formula2>0.999988425925926</formula2>
    </dataValidation>
  </dataValidations>
  <pageMargins left="0.7" right="0.7" top="0.75" bottom="0.75" header="0.3" footer="0.3"/>
  <pageSetup paperSize="9" scale="86" orientation="portrait" r:id="rId1"/>
  <headerFooter>
    <oddHeader>&amp;CArbejdstid og ferie</oddHeader>
    <oddFooter>&amp;L&amp;F&amp;R&amp;A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L51"/>
  <sheetViews>
    <sheetView workbookViewId="0">
      <selection activeCell="G20" sqref="G20"/>
    </sheetView>
  </sheetViews>
  <sheetFormatPr defaultRowHeight="15"/>
  <cols>
    <col min="1" max="1" width="9.85546875" customWidth="1"/>
    <col min="2" max="2" width="5" bestFit="1" customWidth="1"/>
    <col min="3" max="4" width="7.28515625" style="8" bestFit="1" customWidth="1"/>
    <col min="5" max="5" width="7.7109375" customWidth="1"/>
    <col min="6" max="6" width="16.7109375" customWidth="1"/>
    <col min="7" max="7" width="7.7109375" customWidth="1"/>
    <col min="8" max="8" width="16.7109375" customWidth="1"/>
    <col min="9" max="9" width="9.7109375" customWidth="1"/>
    <col min="10" max="10" width="11.140625" customWidth="1"/>
  </cols>
  <sheetData>
    <row r="1" spans="1:11">
      <c r="A1" s="29" t="str">
        <f>LOOKUP(MONTH(A4),{1;2;3;4;5;6;7;8;9;10;11;12;13},{"Januar";"Februar";"Marts";"April";"Maj";"Juni";"Juli";"August";"September";"Oktober";"November";"December";"Januar"})</f>
        <v>Februar</v>
      </c>
      <c r="B1" s="30">
        <f>YEAR(A4)</f>
        <v>2009</v>
      </c>
      <c r="C1" s="75" t="str">
        <f>Persondata!B1</f>
        <v>Helge Blom Andersen</v>
      </c>
      <c r="D1" s="75"/>
      <c r="E1" s="75"/>
      <c r="F1" s="42" t="str">
        <f>Persondata!B2</f>
        <v>170348-1603</v>
      </c>
      <c r="G1" s="75" t="str">
        <f>Persondata!B3</f>
        <v>CFU Vejle</v>
      </c>
      <c r="H1" s="75"/>
      <c r="I1" s="31" t="s">
        <v>44</v>
      </c>
      <c r="J1" s="32">
        <f>Persondata!B4/5</f>
        <v>7.4</v>
      </c>
    </row>
    <row r="2" spans="1:11" ht="15" customHeight="1">
      <c r="A2" s="76" t="s">
        <v>0</v>
      </c>
      <c r="B2" s="77"/>
      <c r="C2" s="13" t="s">
        <v>1</v>
      </c>
      <c r="D2" s="13" t="s">
        <v>2</v>
      </c>
      <c r="E2" s="78" t="s">
        <v>47</v>
      </c>
      <c r="F2" s="78"/>
      <c r="G2" s="78" t="s">
        <v>50</v>
      </c>
      <c r="H2" s="78"/>
      <c r="I2" s="13" t="s">
        <v>51</v>
      </c>
      <c r="J2" s="33" t="s">
        <v>68</v>
      </c>
    </row>
    <row r="3" spans="1:11">
      <c r="A3" s="34"/>
      <c r="B3" s="12"/>
      <c r="C3" s="20" t="s">
        <v>46</v>
      </c>
      <c r="D3" s="21" t="s">
        <v>46</v>
      </c>
      <c r="E3" s="21" t="s">
        <v>48</v>
      </c>
      <c r="F3" s="13" t="s">
        <v>49</v>
      </c>
      <c r="G3" s="21" t="s">
        <v>69</v>
      </c>
      <c r="H3" s="13" t="s">
        <v>49</v>
      </c>
      <c r="I3" s="21" t="s">
        <v>48</v>
      </c>
      <c r="J3" s="53" t="s">
        <v>69</v>
      </c>
    </row>
    <row r="4" spans="1:11">
      <c r="A4" s="71">
        <f>Arbejdsdage!D2</f>
        <v>39846</v>
      </c>
      <c r="B4" s="11" t="str">
        <f>LOOKUP(WEEKDAY(A4,2),{1,2,3,4,5},{"Ma","Ti","On","To","Fr"})</f>
        <v>Ma</v>
      </c>
      <c r="C4" s="25">
        <f>IF(B4='Fast arbejdstid'!$A$2,'Fast arbejdstid'!$B$2,IF(B4='Fast arbejdstid'!$A$3,'Fast arbejdstid'!$B$3,IF(B4='Fast arbejdstid'!$A$4,'Fast arbejdstid'!$B$4,IF(B4='Fast arbejdstid'!$A$5,'Fast arbejdstid'!$B$5,IF(B4='Fast arbejdstid'!$A$6,'Fast arbejdstid'!$B$6,'Fast arbejdstid'!$B$6)))))</f>
        <v>0.33333333333333331</v>
      </c>
      <c r="D4" s="25">
        <f>IF(B4='Fast arbejdstid'!$A$2,'Fast arbejdstid'!$C$2,IF(B4='Fast arbejdstid'!$A$3,'Fast arbejdstid'!$C$3,IF(B4='Fast arbejdstid'!$A$4,'Fast arbejdstid'!$C$4,IF(B4='Fast arbejdstid'!$A$5,'Fast arbejdstid'!$C$5,IF(B4='Fast arbejdstid'!$A$6,'Fast arbejdstid'!$C$6,'Fast arbejdstid'!$C$6)))))</f>
        <v>0.64583333333333337</v>
      </c>
      <c r="E4" s="26"/>
      <c r="F4" s="27"/>
      <c r="G4" s="72"/>
      <c r="H4" s="27"/>
      <c r="I4" s="26"/>
      <c r="J4" s="36">
        <f>(D4-C4)*24+(I4*Persondata!$B$5-(E4+G4*60))/60</f>
        <v>7.5000000000000018</v>
      </c>
    </row>
    <row r="5" spans="1:11">
      <c r="A5" s="35">
        <f>Arbejdsdage!D3</f>
        <v>39847</v>
      </c>
      <c r="B5" s="11" t="str">
        <f>LOOKUP(WEEKDAY(A5,2),{1,2,3,4,5},{"Ma","Ti","On","To","Fr"})</f>
        <v>Ti</v>
      </c>
      <c r="C5" s="25">
        <f>IF(B5='Fast arbejdstid'!$A$2,'Fast arbejdstid'!$B$2,IF(B5='Fast arbejdstid'!$A$3,'Fast arbejdstid'!$B$3,IF(B5='Fast arbejdstid'!$A$4,'Fast arbejdstid'!$B$4,IF(B5='Fast arbejdstid'!$A$5,'Fast arbejdstid'!$B$5,IF(B5='Fast arbejdstid'!$A$6,'Fast arbejdstid'!$B$6,'Fast arbejdstid'!$B$6)))))</f>
        <v>0.35416666666666669</v>
      </c>
      <c r="D5" s="25">
        <f>IF(B5='Fast arbejdstid'!$A$2,'Fast arbejdstid'!$C$2,IF(B5='Fast arbejdstid'!$A$3,'Fast arbejdstid'!$C$3,IF(B5='Fast arbejdstid'!$A$4,'Fast arbejdstid'!$C$4,IF(B5='Fast arbejdstid'!$A$5,'Fast arbejdstid'!$C$5,IF(B5='Fast arbejdstid'!$A$6,'Fast arbejdstid'!$C$6,'Fast arbejdstid'!$C$6)))))</f>
        <v>0.69791666666666663</v>
      </c>
      <c r="E5" s="26"/>
      <c r="F5" s="27"/>
      <c r="G5" s="72"/>
      <c r="H5" s="27"/>
      <c r="I5" s="26"/>
      <c r="J5" s="36">
        <f>(D5-C5)*24+(I5*Persondata!$B$5-(E5+G5*60))/60</f>
        <v>8.2499999999999982</v>
      </c>
    </row>
    <row r="6" spans="1:11">
      <c r="A6" s="35">
        <f>Arbejdsdage!D4</f>
        <v>39848</v>
      </c>
      <c r="B6" s="11" t="str">
        <f>LOOKUP(WEEKDAY(A6,2),{1,2,3,4,5},{"Ma","Ti","On","To","Fr"})</f>
        <v>On</v>
      </c>
      <c r="C6" s="25">
        <f>IF(B6='Fast arbejdstid'!$A$2,'Fast arbejdstid'!$B$2,IF(B6='Fast arbejdstid'!$A$3,'Fast arbejdstid'!$B$3,IF(B6='Fast arbejdstid'!$A$4,'Fast arbejdstid'!$B$4,IF(B6='Fast arbejdstid'!$A$5,'Fast arbejdstid'!$B$5,IF(B6='Fast arbejdstid'!$A$6,'Fast arbejdstid'!$B$6,'Fast arbejdstid'!$B$6)))))</f>
        <v>0.36458333333333331</v>
      </c>
      <c r="D6" s="25">
        <f>IF(B6='Fast arbejdstid'!$A$2,'Fast arbejdstid'!$C$2,IF(B6='Fast arbejdstid'!$A$3,'Fast arbejdstid'!$C$3,IF(B6='Fast arbejdstid'!$A$4,'Fast arbejdstid'!$C$4,IF(B6='Fast arbejdstid'!$A$5,'Fast arbejdstid'!$C$5,IF(B6='Fast arbejdstid'!$A$6,'Fast arbejdstid'!$C$6,'Fast arbejdstid'!$C$6)))))</f>
        <v>0.66666666666666663</v>
      </c>
      <c r="E6" s="26"/>
      <c r="F6" s="27"/>
      <c r="G6" s="72"/>
      <c r="H6" s="27"/>
      <c r="I6" s="26"/>
      <c r="J6" s="36">
        <f>(D6-C6)*24+(I6*Persondata!$B$5-(E6+G6*60))/60</f>
        <v>7.25</v>
      </c>
    </row>
    <row r="7" spans="1:11">
      <c r="A7" s="35">
        <f>Arbejdsdage!D5</f>
        <v>39849</v>
      </c>
      <c r="B7" s="11" t="str">
        <f>LOOKUP(WEEKDAY(A7,2),{1,2,3,4,5},{"Ma","Ti","On","To","Fr"})</f>
        <v>To</v>
      </c>
      <c r="C7" s="25">
        <f>IF(B7='Fast arbejdstid'!$A$2,'Fast arbejdstid'!$B$2,IF(B7='Fast arbejdstid'!$A$3,'Fast arbejdstid'!$B$3,IF(B7='Fast arbejdstid'!$A$4,'Fast arbejdstid'!$B$4,IF(B7='Fast arbejdstid'!$A$5,'Fast arbejdstid'!$B$5,IF(B7='Fast arbejdstid'!$A$6,'Fast arbejdstid'!$B$6,'Fast arbejdstid'!$B$6)))))</f>
        <v>0.375</v>
      </c>
      <c r="D7" s="25">
        <f>IF(B7='Fast arbejdstid'!$A$2,'Fast arbejdstid'!$C$2,IF(B7='Fast arbejdstid'!$A$3,'Fast arbejdstid'!$C$3,IF(B7='Fast arbejdstid'!$A$4,'Fast arbejdstid'!$C$4,IF(B7='Fast arbejdstid'!$A$5,'Fast arbejdstid'!$C$5,IF(B7='Fast arbejdstid'!$A$6,'Fast arbejdstid'!$C$6,'Fast arbejdstid'!$C$6)))))</f>
        <v>0.67708333333333337</v>
      </c>
      <c r="E7" s="26"/>
      <c r="F7" s="27"/>
      <c r="G7" s="72"/>
      <c r="H7" s="27"/>
      <c r="I7" s="26"/>
      <c r="J7" s="36">
        <f>(D7-C7)*24+(I7*Persondata!$B$5-(E7+G7*60))/60</f>
        <v>7.2500000000000009</v>
      </c>
    </row>
    <row r="8" spans="1:11">
      <c r="A8" s="35">
        <f>Arbejdsdage!D6</f>
        <v>39850</v>
      </c>
      <c r="B8" s="11" t="str">
        <f>LOOKUP(WEEKDAY(A8,2),{1,2,3,4,5},{"Ma","Ti","On","To","Fr"})</f>
        <v>Fr</v>
      </c>
      <c r="C8" s="25">
        <f>IF(B8='Fast arbejdstid'!$A$2,'Fast arbejdstid'!$B$2,IF(B8='Fast arbejdstid'!$A$3,'Fast arbejdstid'!$B$3,IF(B8='Fast arbejdstid'!$A$4,'Fast arbejdstid'!$B$4,IF(B8='Fast arbejdstid'!$A$5,'Fast arbejdstid'!$B$5,IF(B8='Fast arbejdstid'!$A$6,'Fast arbejdstid'!$B$6,'Fast arbejdstid'!$B$6)))))</f>
        <v>0.34375</v>
      </c>
      <c r="D8" s="25">
        <f>IF(B8='Fast arbejdstid'!$A$2,'Fast arbejdstid'!$C$2,IF(B8='Fast arbejdstid'!$A$3,'Fast arbejdstid'!$C$3,IF(B8='Fast arbejdstid'!$A$4,'Fast arbejdstid'!$C$4,IF(B8='Fast arbejdstid'!$A$5,'Fast arbejdstid'!$C$5,IF(B8='Fast arbejdstid'!$A$6,'Fast arbejdstid'!$C$6,'Fast arbejdstid'!$C$6)))))</f>
        <v>0.625</v>
      </c>
      <c r="E8" s="26"/>
      <c r="F8" s="27"/>
      <c r="G8" s="72"/>
      <c r="H8" s="27"/>
      <c r="I8" s="26"/>
      <c r="J8" s="36">
        <f>(D8-C8)*24+(I8*Persondata!$B$5-(E8+G8*60))/60</f>
        <v>6.75</v>
      </c>
    </row>
    <row r="9" spans="1:11">
      <c r="A9" s="35">
        <f>Arbejdsdage!D7</f>
        <v>39853</v>
      </c>
      <c r="B9" s="11" t="str">
        <f>LOOKUP(WEEKDAY(A9,2),{1,2,3,4,5},{"Ma","Ti","On","To","Fr"})</f>
        <v>Ma</v>
      </c>
      <c r="C9" s="25">
        <f>IF(B9='Fast arbejdstid'!$A$2,'Fast arbejdstid'!$B$2,IF(B9='Fast arbejdstid'!$A$3,'Fast arbejdstid'!$B$3,IF(B9='Fast arbejdstid'!$A$4,'Fast arbejdstid'!$B$4,IF(B9='Fast arbejdstid'!$A$5,'Fast arbejdstid'!$B$5,IF(B9='Fast arbejdstid'!$A$6,'Fast arbejdstid'!$B$6,'Fast arbejdstid'!$B$6)))))</f>
        <v>0.33333333333333331</v>
      </c>
      <c r="D9" s="25">
        <f>IF(B9='Fast arbejdstid'!$A$2,'Fast arbejdstid'!$C$2,IF(B9='Fast arbejdstid'!$A$3,'Fast arbejdstid'!$C$3,IF(B9='Fast arbejdstid'!$A$4,'Fast arbejdstid'!$C$4,IF(B9='Fast arbejdstid'!$A$5,'Fast arbejdstid'!$C$5,IF(B9='Fast arbejdstid'!$A$6,'Fast arbejdstid'!$C$6,'Fast arbejdstid'!$C$6)))))</f>
        <v>0.64583333333333337</v>
      </c>
      <c r="E9" s="26"/>
      <c r="F9" s="27"/>
      <c r="G9" s="72"/>
      <c r="H9" s="27"/>
      <c r="I9" s="26"/>
      <c r="J9" s="36">
        <f>(D9-C9)*24+(I9*Persondata!$B$5-(E9+G9*60))/60</f>
        <v>7.5000000000000018</v>
      </c>
      <c r="K9" s="14"/>
    </row>
    <row r="10" spans="1:11">
      <c r="A10" s="35">
        <f>Arbejdsdage!D8</f>
        <v>39854</v>
      </c>
      <c r="B10" s="11" t="str">
        <f>LOOKUP(WEEKDAY(A10,2),{1,2,3,4,5},{"Ma","Ti","On","To","Fr"})</f>
        <v>Ti</v>
      </c>
      <c r="C10" s="25">
        <f>IF(B10='Fast arbejdstid'!$A$2,'Fast arbejdstid'!$B$2,IF(B10='Fast arbejdstid'!$A$3,'Fast arbejdstid'!$B$3,IF(B10='Fast arbejdstid'!$A$4,'Fast arbejdstid'!$B$4,IF(B10='Fast arbejdstid'!$A$5,'Fast arbejdstid'!$B$5,IF(B10='Fast arbejdstid'!$A$6,'Fast arbejdstid'!$B$6,'Fast arbejdstid'!$B$6)))))</f>
        <v>0.35416666666666669</v>
      </c>
      <c r="D10" s="25">
        <f>IF(B10='Fast arbejdstid'!$A$2,'Fast arbejdstid'!$C$2,IF(B10='Fast arbejdstid'!$A$3,'Fast arbejdstid'!$C$3,IF(B10='Fast arbejdstid'!$A$4,'Fast arbejdstid'!$C$4,IF(B10='Fast arbejdstid'!$A$5,'Fast arbejdstid'!$C$5,IF(B10='Fast arbejdstid'!$A$6,'Fast arbejdstid'!$C$6,'Fast arbejdstid'!$C$6)))))</f>
        <v>0.69791666666666663</v>
      </c>
      <c r="E10" s="26"/>
      <c r="F10" s="27"/>
      <c r="G10" s="72"/>
      <c r="H10" s="27"/>
      <c r="I10" s="26"/>
      <c r="J10" s="36">
        <f>(D10-C10)*24+(I10*Persondata!$B$5-(E10+G10*60))/60</f>
        <v>8.2499999999999982</v>
      </c>
    </row>
    <row r="11" spans="1:11">
      <c r="A11" s="35">
        <f>Arbejdsdage!D9</f>
        <v>39855</v>
      </c>
      <c r="B11" s="11" t="str">
        <f>LOOKUP(WEEKDAY(A11,2),{1,2,3,4,5},{"Ma","Ti","On","To","Fr"})</f>
        <v>On</v>
      </c>
      <c r="C11" s="25">
        <f>IF(B11='Fast arbejdstid'!$A$2,'Fast arbejdstid'!$B$2,IF(B11='Fast arbejdstid'!$A$3,'Fast arbejdstid'!$B$3,IF(B11='Fast arbejdstid'!$A$4,'Fast arbejdstid'!$B$4,IF(B11='Fast arbejdstid'!$A$5,'Fast arbejdstid'!$B$5,IF(B11='Fast arbejdstid'!$A$6,'Fast arbejdstid'!$B$6,'Fast arbejdstid'!$B$6)))))</f>
        <v>0.36458333333333331</v>
      </c>
      <c r="D11" s="25">
        <f>IF(B11='Fast arbejdstid'!$A$2,'Fast arbejdstid'!$C$2,IF(B11='Fast arbejdstid'!$A$3,'Fast arbejdstid'!$C$3,IF(B11='Fast arbejdstid'!$A$4,'Fast arbejdstid'!$C$4,IF(B11='Fast arbejdstid'!$A$5,'Fast arbejdstid'!$C$5,IF(B11='Fast arbejdstid'!$A$6,'Fast arbejdstid'!$C$6,'Fast arbejdstid'!$C$6)))))</f>
        <v>0.66666666666666663</v>
      </c>
      <c r="E11" s="26"/>
      <c r="F11" s="27"/>
      <c r="G11" s="72"/>
      <c r="H11" s="27"/>
      <c r="I11" s="26"/>
      <c r="J11" s="36">
        <f>(D11-C11)*24+(I11*Persondata!$B$5-(E11+G11*60))/60</f>
        <v>7.25</v>
      </c>
    </row>
    <row r="12" spans="1:11">
      <c r="A12" s="35">
        <f>Arbejdsdage!D10</f>
        <v>39856</v>
      </c>
      <c r="B12" s="11" t="str">
        <f>LOOKUP(WEEKDAY(A12,2),{1,2,3,4,5},{"Ma","Ti","On","To","Fr"})</f>
        <v>To</v>
      </c>
      <c r="C12" s="25">
        <f>IF(B12='Fast arbejdstid'!$A$2,'Fast arbejdstid'!$B$2,IF(B12='Fast arbejdstid'!$A$3,'Fast arbejdstid'!$B$3,IF(B12='Fast arbejdstid'!$A$4,'Fast arbejdstid'!$B$4,IF(B12='Fast arbejdstid'!$A$5,'Fast arbejdstid'!$B$5,IF(B12='Fast arbejdstid'!$A$6,'Fast arbejdstid'!$B$6,'Fast arbejdstid'!$B$6)))))</f>
        <v>0.375</v>
      </c>
      <c r="D12" s="25">
        <f>IF(B12='Fast arbejdstid'!$A$2,'Fast arbejdstid'!$C$2,IF(B12='Fast arbejdstid'!$A$3,'Fast arbejdstid'!$C$3,IF(B12='Fast arbejdstid'!$A$4,'Fast arbejdstid'!$C$4,IF(B12='Fast arbejdstid'!$A$5,'Fast arbejdstid'!$C$5,IF(B12='Fast arbejdstid'!$A$6,'Fast arbejdstid'!$C$6,'Fast arbejdstid'!$C$6)))))</f>
        <v>0.67708333333333337</v>
      </c>
      <c r="E12" s="26"/>
      <c r="F12" s="27"/>
      <c r="G12" s="72"/>
      <c r="H12" s="27"/>
      <c r="I12" s="26"/>
      <c r="J12" s="36">
        <f>(D12-C12)*24+(I12*Persondata!$B$5-(E12+G12*60))/60</f>
        <v>7.2500000000000009</v>
      </c>
    </row>
    <row r="13" spans="1:11">
      <c r="A13" s="35">
        <f>Arbejdsdage!D11</f>
        <v>39857</v>
      </c>
      <c r="B13" s="11" t="str">
        <f>LOOKUP(WEEKDAY(A13,2),{1,2,3,4,5},{"Ma","Ti","On","To","Fr"})</f>
        <v>Fr</v>
      </c>
      <c r="C13" s="25">
        <f>IF(B13='Fast arbejdstid'!$A$2,'Fast arbejdstid'!$B$2,IF(B13='Fast arbejdstid'!$A$3,'Fast arbejdstid'!$B$3,IF(B13='Fast arbejdstid'!$A$4,'Fast arbejdstid'!$B$4,IF(B13='Fast arbejdstid'!$A$5,'Fast arbejdstid'!$B$5,IF(B13='Fast arbejdstid'!$A$6,'Fast arbejdstid'!$B$6,'Fast arbejdstid'!$B$6)))))</f>
        <v>0.34375</v>
      </c>
      <c r="D13" s="25">
        <f>IF(B13='Fast arbejdstid'!$A$2,'Fast arbejdstid'!$C$2,IF(B13='Fast arbejdstid'!$A$3,'Fast arbejdstid'!$C$3,IF(B13='Fast arbejdstid'!$A$4,'Fast arbejdstid'!$C$4,IF(B13='Fast arbejdstid'!$A$5,'Fast arbejdstid'!$C$5,IF(B13='Fast arbejdstid'!$A$6,'Fast arbejdstid'!$C$6,'Fast arbejdstid'!$C$6)))))</f>
        <v>0.625</v>
      </c>
      <c r="E13" s="26"/>
      <c r="F13" s="27"/>
      <c r="G13" s="72"/>
      <c r="H13" s="27"/>
      <c r="I13" s="26"/>
      <c r="J13" s="36">
        <f>(D13-C13)*24+(I13*Persondata!$B$5-(E13+G13*60))/60</f>
        <v>6.75</v>
      </c>
    </row>
    <row r="14" spans="1:11" ht="12.75" customHeight="1">
      <c r="A14" s="35">
        <f>Arbejdsdage!D12</f>
        <v>39860</v>
      </c>
      <c r="B14" s="11" t="str">
        <f>LOOKUP(WEEKDAY(A14,2),{1,2,3,4,5},{"Ma","Ti","On","To","Fr"})</f>
        <v>Ma</v>
      </c>
      <c r="C14" s="25">
        <f>IF(B14='Fast arbejdstid'!$A$2,'Fast arbejdstid'!$B$2,IF(B14='Fast arbejdstid'!$A$3,'Fast arbejdstid'!$B$3,IF(B14='Fast arbejdstid'!$A$4,'Fast arbejdstid'!$B$4,IF(B14='Fast arbejdstid'!$A$5,'Fast arbejdstid'!$B$5,IF(B14='Fast arbejdstid'!$A$6,'Fast arbejdstid'!$B$6,'Fast arbejdstid'!$B$6)))))</f>
        <v>0.33333333333333331</v>
      </c>
      <c r="D14" s="25">
        <f>IF(B14='Fast arbejdstid'!$A$2,'Fast arbejdstid'!$C$2,IF(B14='Fast arbejdstid'!$A$3,'Fast arbejdstid'!$C$3,IF(B14='Fast arbejdstid'!$A$4,'Fast arbejdstid'!$C$4,IF(B14='Fast arbejdstid'!$A$5,'Fast arbejdstid'!$C$5,IF(B14='Fast arbejdstid'!$A$6,'Fast arbejdstid'!$C$6,'Fast arbejdstid'!$C$6)))))</f>
        <v>0.64583333333333337</v>
      </c>
      <c r="E14" s="26"/>
      <c r="F14" s="27"/>
      <c r="G14" s="72"/>
      <c r="H14" s="27"/>
      <c r="I14" s="26"/>
      <c r="J14" s="36">
        <f>(D14-C14)*24+(I14*Persondata!$B$5-(E14+G14*60))/60</f>
        <v>7.5000000000000018</v>
      </c>
    </row>
    <row r="15" spans="1:11">
      <c r="A15" s="35">
        <f>Arbejdsdage!D13</f>
        <v>39861</v>
      </c>
      <c r="B15" s="11" t="str">
        <f>LOOKUP(WEEKDAY(A15,2),{1,2,3,4,5},{"Ma","Ti","On","To","Fr"})</f>
        <v>Ti</v>
      </c>
      <c r="C15" s="25">
        <f>IF(B15='Fast arbejdstid'!$A$2,'Fast arbejdstid'!$B$2,IF(B15='Fast arbejdstid'!$A$3,'Fast arbejdstid'!$B$3,IF(B15='Fast arbejdstid'!$A$4,'Fast arbejdstid'!$B$4,IF(B15='Fast arbejdstid'!$A$5,'Fast arbejdstid'!$B$5,IF(B15='Fast arbejdstid'!$A$6,'Fast arbejdstid'!$B$6,'Fast arbejdstid'!$B$6)))))</f>
        <v>0.35416666666666669</v>
      </c>
      <c r="D15" s="25">
        <f>IF(B15='Fast arbejdstid'!$A$2,'Fast arbejdstid'!$C$2,IF(B15='Fast arbejdstid'!$A$3,'Fast arbejdstid'!$C$3,IF(B15='Fast arbejdstid'!$A$4,'Fast arbejdstid'!$C$4,IF(B15='Fast arbejdstid'!$A$5,'Fast arbejdstid'!$C$5,IF(B15='Fast arbejdstid'!$A$6,'Fast arbejdstid'!$C$6,'Fast arbejdstid'!$C$6)))))</f>
        <v>0.69791666666666663</v>
      </c>
      <c r="E15" s="26"/>
      <c r="F15" s="27"/>
      <c r="G15" s="72"/>
      <c r="H15" s="27"/>
      <c r="I15" s="26"/>
      <c r="J15" s="36">
        <f>(D15-C15)*24+(I15*Persondata!$B$5-(E15+G15*60))/60</f>
        <v>8.2499999999999982</v>
      </c>
    </row>
    <row r="16" spans="1:11">
      <c r="A16" s="35">
        <f>Arbejdsdage!D14</f>
        <v>39862</v>
      </c>
      <c r="B16" s="11" t="str">
        <f>LOOKUP(WEEKDAY(A16,2),{1,2,3,4,5},{"Ma","Ti","On","To","Fr"})</f>
        <v>On</v>
      </c>
      <c r="C16" s="25">
        <f>IF(B16='Fast arbejdstid'!$A$2,'Fast arbejdstid'!$B$2,IF(B16='Fast arbejdstid'!$A$3,'Fast arbejdstid'!$B$3,IF(B16='Fast arbejdstid'!$A$4,'Fast arbejdstid'!$B$4,IF(B16='Fast arbejdstid'!$A$5,'Fast arbejdstid'!$B$5,IF(B16='Fast arbejdstid'!$A$6,'Fast arbejdstid'!$B$6,'Fast arbejdstid'!$B$6)))))</f>
        <v>0.36458333333333331</v>
      </c>
      <c r="D16" s="25">
        <f>IF(B16='Fast arbejdstid'!$A$2,'Fast arbejdstid'!$C$2,IF(B16='Fast arbejdstid'!$A$3,'Fast arbejdstid'!$C$3,IF(B16='Fast arbejdstid'!$A$4,'Fast arbejdstid'!$C$4,IF(B16='Fast arbejdstid'!$A$5,'Fast arbejdstid'!$C$5,IF(B16='Fast arbejdstid'!$A$6,'Fast arbejdstid'!$C$6,'Fast arbejdstid'!$C$6)))))</f>
        <v>0.66666666666666663</v>
      </c>
      <c r="E16" s="26"/>
      <c r="F16" s="27"/>
      <c r="G16" s="72"/>
      <c r="H16" s="27"/>
      <c r="I16" s="26"/>
      <c r="J16" s="36">
        <f>(D16-C16)*24+(I16*Persondata!$B$5-(E16+G16*60))/60</f>
        <v>7.25</v>
      </c>
    </row>
    <row r="17" spans="1:12">
      <c r="A17" s="35">
        <f>Arbejdsdage!D15</f>
        <v>39863</v>
      </c>
      <c r="B17" s="11" t="str">
        <f>LOOKUP(WEEKDAY(A17,2),{1,2,3,4,5},{"Ma","Ti","On","To","Fr"})</f>
        <v>To</v>
      </c>
      <c r="C17" s="25">
        <f>IF(B17='Fast arbejdstid'!$A$2,'Fast arbejdstid'!$B$2,IF(B17='Fast arbejdstid'!$A$3,'Fast arbejdstid'!$B$3,IF(B17='Fast arbejdstid'!$A$4,'Fast arbejdstid'!$B$4,IF(B17='Fast arbejdstid'!$A$5,'Fast arbejdstid'!$B$5,IF(B17='Fast arbejdstid'!$A$6,'Fast arbejdstid'!$B$6,'Fast arbejdstid'!$B$6)))))</f>
        <v>0.375</v>
      </c>
      <c r="D17" s="25">
        <f>IF(B17='Fast arbejdstid'!$A$2,'Fast arbejdstid'!$C$2,IF(B17='Fast arbejdstid'!$A$3,'Fast arbejdstid'!$C$3,IF(B17='Fast arbejdstid'!$A$4,'Fast arbejdstid'!$C$4,IF(B17='Fast arbejdstid'!$A$5,'Fast arbejdstid'!$C$5,IF(B17='Fast arbejdstid'!$A$6,'Fast arbejdstid'!$C$6,'Fast arbejdstid'!$C$6)))))</f>
        <v>0.67708333333333337</v>
      </c>
      <c r="E17" s="26"/>
      <c r="F17" s="27"/>
      <c r="G17" s="72"/>
      <c r="H17" s="27"/>
      <c r="I17" s="26"/>
      <c r="J17" s="36">
        <f>(D17-C17)*24+(I17*Persondata!$B$5-(E17+G17*60))/60</f>
        <v>7.2500000000000009</v>
      </c>
    </row>
    <row r="18" spans="1:12">
      <c r="A18" s="35">
        <f>Arbejdsdage!D16</f>
        <v>39864</v>
      </c>
      <c r="B18" s="11" t="str">
        <f>LOOKUP(WEEKDAY(A18,2),{1,2,3,4,5},{"Ma","Ti","On","To","Fr"})</f>
        <v>Fr</v>
      </c>
      <c r="C18" s="25">
        <f>IF(B18='Fast arbejdstid'!$A$2,'Fast arbejdstid'!$B$2,IF(B18='Fast arbejdstid'!$A$3,'Fast arbejdstid'!$B$3,IF(B18='Fast arbejdstid'!$A$4,'Fast arbejdstid'!$B$4,IF(B18='Fast arbejdstid'!$A$5,'Fast arbejdstid'!$B$5,IF(B18='Fast arbejdstid'!$A$6,'Fast arbejdstid'!$B$6,'Fast arbejdstid'!$B$6)))))</f>
        <v>0.34375</v>
      </c>
      <c r="D18" s="25">
        <f>IF(B18='Fast arbejdstid'!$A$2,'Fast arbejdstid'!$C$2,IF(B18='Fast arbejdstid'!$A$3,'Fast arbejdstid'!$C$3,IF(B18='Fast arbejdstid'!$A$4,'Fast arbejdstid'!$C$4,IF(B18='Fast arbejdstid'!$A$5,'Fast arbejdstid'!$C$5,IF(B18='Fast arbejdstid'!$A$6,'Fast arbejdstid'!$C$6,'Fast arbejdstid'!$C$6)))))</f>
        <v>0.625</v>
      </c>
      <c r="E18" s="26"/>
      <c r="F18" s="27"/>
      <c r="G18" s="72"/>
      <c r="H18" s="27"/>
      <c r="I18" s="26"/>
      <c r="J18" s="36">
        <f>(D18-C18)*24+(I18*Persondata!$B$5-(E18+G18*60))/60</f>
        <v>6.75</v>
      </c>
    </row>
    <row r="19" spans="1:12">
      <c r="A19" s="35">
        <f>Arbejdsdage!D17</f>
        <v>39867</v>
      </c>
      <c r="B19" s="11" t="str">
        <f>LOOKUP(WEEKDAY(A19,2),{1,2,3,4,5},{"Ma","Ti","On","To","Fr"})</f>
        <v>Ma</v>
      </c>
      <c r="C19" s="25">
        <f>IF(B19='Fast arbejdstid'!$A$2,'Fast arbejdstid'!$B$2,IF(B19='Fast arbejdstid'!$A$3,'Fast arbejdstid'!$B$3,IF(B19='Fast arbejdstid'!$A$4,'Fast arbejdstid'!$B$4,IF(B19='Fast arbejdstid'!$A$5,'Fast arbejdstid'!$B$5,IF(B19='Fast arbejdstid'!$A$6,'Fast arbejdstid'!$B$6,'Fast arbejdstid'!$B$6)))))</f>
        <v>0.33333333333333331</v>
      </c>
      <c r="D19" s="25">
        <f>IF(B19='Fast arbejdstid'!$A$2,'Fast arbejdstid'!$C$2,IF(B19='Fast arbejdstid'!$A$3,'Fast arbejdstid'!$C$3,IF(B19='Fast arbejdstid'!$A$4,'Fast arbejdstid'!$C$4,IF(B19='Fast arbejdstid'!$A$5,'Fast arbejdstid'!$C$5,IF(B19='Fast arbejdstid'!$A$6,'Fast arbejdstid'!$C$6,'Fast arbejdstid'!$C$6)))))</f>
        <v>0.64583333333333337</v>
      </c>
      <c r="E19" s="26"/>
      <c r="F19" s="27"/>
      <c r="G19" s="72"/>
      <c r="H19" s="27"/>
      <c r="I19" s="26"/>
      <c r="J19" s="36">
        <f>(D19-C19)*24+(I19*Persondata!$B$5-(E19+G19*60))/60</f>
        <v>7.5000000000000018</v>
      </c>
    </row>
    <row r="20" spans="1:12">
      <c r="A20" s="35">
        <f>Arbejdsdage!D18</f>
        <v>39868</v>
      </c>
      <c r="B20" s="11" t="str">
        <f>LOOKUP(WEEKDAY(A20,2),{1,2,3,4,5},{"Ma","Ti","On","To","Fr"})</f>
        <v>Ti</v>
      </c>
      <c r="C20" s="25">
        <f>IF(B20='Fast arbejdstid'!$A$2,'Fast arbejdstid'!$B$2,IF(B20='Fast arbejdstid'!$A$3,'Fast arbejdstid'!$B$3,IF(B20='Fast arbejdstid'!$A$4,'Fast arbejdstid'!$B$4,IF(B20='Fast arbejdstid'!$A$5,'Fast arbejdstid'!$B$5,IF(B20='Fast arbejdstid'!$A$6,'Fast arbejdstid'!$B$6,'Fast arbejdstid'!$B$6)))))</f>
        <v>0.35416666666666669</v>
      </c>
      <c r="D20" s="25">
        <f>IF(B20='Fast arbejdstid'!$A$2,'Fast arbejdstid'!$C$2,IF(B20='Fast arbejdstid'!$A$3,'Fast arbejdstid'!$C$3,IF(B20='Fast arbejdstid'!$A$4,'Fast arbejdstid'!$C$4,IF(B20='Fast arbejdstid'!$A$5,'Fast arbejdstid'!$C$5,IF(B20='Fast arbejdstid'!$A$6,'Fast arbejdstid'!$C$6,'Fast arbejdstid'!$C$6)))))</f>
        <v>0.69791666666666663</v>
      </c>
      <c r="E20" s="26"/>
      <c r="F20" s="27"/>
      <c r="G20" s="72"/>
      <c r="H20" s="27"/>
      <c r="I20" s="26"/>
      <c r="J20" s="36">
        <f>(D20-C20)*24+(I20*Persondata!$B$5-(E20+G20*60))/60</f>
        <v>8.2499999999999982</v>
      </c>
    </row>
    <row r="21" spans="1:12">
      <c r="A21" s="35">
        <f>Arbejdsdage!D19</f>
        <v>39869</v>
      </c>
      <c r="B21" s="11" t="str">
        <f>LOOKUP(WEEKDAY(A21,2),{1,2,3,4,5},{"Ma","Ti","On","To","Fr"})</f>
        <v>On</v>
      </c>
      <c r="C21" s="25">
        <f>IF(B21='Fast arbejdstid'!$A$2,'Fast arbejdstid'!$B$2,IF(B21='Fast arbejdstid'!$A$3,'Fast arbejdstid'!$B$3,IF(B21='Fast arbejdstid'!$A$4,'Fast arbejdstid'!$B$4,IF(B21='Fast arbejdstid'!$A$5,'Fast arbejdstid'!$B$5,IF(B21='Fast arbejdstid'!$A$6,'Fast arbejdstid'!$B$6,'Fast arbejdstid'!$B$6)))))</f>
        <v>0.36458333333333331</v>
      </c>
      <c r="D21" s="25">
        <f>IF(B21='Fast arbejdstid'!$A$2,'Fast arbejdstid'!$C$2,IF(B21='Fast arbejdstid'!$A$3,'Fast arbejdstid'!$C$3,IF(B21='Fast arbejdstid'!$A$4,'Fast arbejdstid'!$C$4,IF(B21='Fast arbejdstid'!$A$5,'Fast arbejdstid'!$C$5,IF(B21='Fast arbejdstid'!$A$6,'Fast arbejdstid'!$C$6,'Fast arbejdstid'!$C$6)))))</f>
        <v>0.66666666666666663</v>
      </c>
      <c r="E21" s="26"/>
      <c r="F21" s="27"/>
      <c r="G21" s="72"/>
      <c r="H21" s="27"/>
      <c r="I21" s="26"/>
      <c r="J21" s="36">
        <f>(D21-C21)*24+(I21*Persondata!$B$5-(E21+G21*60))/60</f>
        <v>7.25</v>
      </c>
    </row>
    <row r="22" spans="1:12">
      <c r="A22" s="35">
        <f>Arbejdsdage!D20</f>
        <v>39870</v>
      </c>
      <c r="B22" s="11" t="str">
        <f>LOOKUP(WEEKDAY(A22,2),{1,2,3,4,5},{"Ma","Ti","On","To","Fr"})</f>
        <v>To</v>
      </c>
      <c r="C22" s="25">
        <f>IF(B22='Fast arbejdstid'!$A$2,'Fast arbejdstid'!$B$2,IF(B22='Fast arbejdstid'!$A$3,'Fast arbejdstid'!$B$3,IF(B22='Fast arbejdstid'!$A$4,'Fast arbejdstid'!$B$4,IF(B22='Fast arbejdstid'!$A$5,'Fast arbejdstid'!$B$5,IF(B22='Fast arbejdstid'!$A$6,'Fast arbejdstid'!$B$6,'Fast arbejdstid'!$B$6)))))</f>
        <v>0.375</v>
      </c>
      <c r="D22" s="25">
        <f>IF(B22='Fast arbejdstid'!$A$2,'Fast arbejdstid'!$C$2,IF(B22='Fast arbejdstid'!$A$3,'Fast arbejdstid'!$C$3,IF(B22='Fast arbejdstid'!$A$4,'Fast arbejdstid'!$C$4,IF(B22='Fast arbejdstid'!$A$5,'Fast arbejdstid'!$C$5,IF(B22='Fast arbejdstid'!$A$6,'Fast arbejdstid'!$C$6,'Fast arbejdstid'!$C$6)))))</f>
        <v>0.67708333333333337</v>
      </c>
      <c r="E22" s="26"/>
      <c r="F22" s="27"/>
      <c r="G22" s="72"/>
      <c r="H22" s="27"/>
      <c r="I22" s="26"/>
      <c r="J22" s="36">
        <f>(D22-C22)*24+(I22*Persondata!$B$5-(E22+G22*60))/60</f>
        <v>7.2500000000000009</v>
      </c>
    </row>
    <row r="23" spans="1:12">
      <c r="A23" s="35">
        <f>Arbejdsdage!D21</f>
        <v>39871</v>
      </c>
      <c r="B23" s="11" t="str">
        <f>LOOKUP(WEEKDAY(A23,2),{1,2,3,4,5},{"Ma","Ti","On","To","Fr"})</f>
        <v>Fr</v>
      </c>
      <c r="C23" s="25">
        <f>IF(B23='Fast arbejdstid'!$A$2,'Fast arbejdstid'!$B$2,IF(B23='Fast arbejdstid'!$A$3,'Fast arbejdstid'!$B$3,IF(B23='Fast arbejdstid'!$A$4,'Fast arbejdstid'!$B$4,IF(B23='Fast arbejdstid'!$A$5,'Fast arbejdstid'!$B$5,IF(B23='Fast arbejdstid'!$A$6,'Fast arbejdstid'!$B$6,'Fast arbejdstid'!$B$6)))))</f>
        <v>0.34375</v>
      </c>
      <c r="D23" s="25">
        <f>IF(B23='Fast arbejdstid'!$A$2,'Fast arbejdstid'!$C$2,IF(B23='Fast arbejdstid'!$A$3,'Fast arbejdstid'!$C$3,IF(B23='Fast arbejdstid'!$A$4,'Fast arbejdstid'!$C$4,IF(B23='Fast arbejdstid'!$A$5,'Fast arbejdstid'!$C$5,IF(B23='Fast arbejdstid'!$A$6,'Fast arbejdstid'!$C$6,'Fast arbejdstid'!$C$6)))))</f>
        <v>0.625</v>
      </c>
      <c r="E23" s="26"/>
      <c r="F23" s="27"/>
      <c r="G23" s="72"/>
      <c r="H23" s="27"/>
      <c r="I23" s="26"/>
      <c r="J23" s="36">
        <f>(D23-C23)*24+(I23*Persondata!$B$5-(E23+G23*60))/60</f>
        <v>6.75</v>
      </c>
      <c r="K23" s="14"/>
    </row>
    <row r="24" spans="1:12">
      <c r="A24" s="35"/>
      <c r="B24" s="11"/>
      <c r="C24" s="25"/>
      <c r="D24" s="25"/>
      <c r="E24" s="26"/>
      <c r="F24" s="27"/>
      <c r="G24" s="72"/>
      <c r="H24" s="27"/>
      <c r="I24" s="26"/>
      <c r="J24" s="36">
        <f>(D24-C24)*24+(I24*Persondata!$B$5-(E24+G24*60))/60</f>
        <v>0</v>
      </c>
    </row>
    <row r="25" spans="1:12">
      <c r="A25" s="35"/>
      <c r="B25" s="11"/>
      <c r="C25" s="25"/>
      <c r="D25" s="25"/>
      <c r="E25" s="26"/>
      <c r="F25" s="27"/>
      <c r="G25" s="72"/>
      <c r="H25" s="27"/>
      <c r="I25" s="26"/>
      <c r="J25" s="36">
        <f>(D25-C25)*24+(I25*Persondata!$B$5-(E25+G25*60))/60</f>
        <v>0</v>
      </c>
    </row>
    <row r="26" spans="1:12">
      <c r="A26" s="35"/>
      <c r="B26" s="11"/>
      <c r="C26" s="25"/>
      <c r="D26" s="25"/>
      <c r="E26" s="26"/>
      <c r="F26" s="27"/>
      <c r="G26" s="72"/>
      <c r="H26" s="27"/>
      <c r="I26" s="26"/>
      <c r="J26" s="36">
        <f>(D26-C26)*24+(I26*Persondata!$B$5-(E26+G26*60))/60</f>
        <v>0</v>
      </c>
    </row>
    <row r="27" spans="1:12" ht="15.75" thickBot="1">
      <c r="A27" s="37"/>
      <c r="B27" s="38"/>
      <c r="C27" s="39"/>
      <c r="D27" s="39"/>
      <c r="E27" s="40"/>
      <c r="F27" s="41"/>
      <c r="G27" s="74"/>
      <c r="H27" s="41"/>
      <c r="I27" s="40"/>
      <c r="J27" s="73">
        <f>(D27-C27)*24+(I27*Persondata!$B$5-(E27+G27*60))/60</f>
        <v>0</v>
      </c>
    </row>
    <row r="29" spans="1:12">
      <c r="A29" s="3"/>
      <c r="B29" s="3"/>
      <c r="C29" s="51"/>
      <c r="D29" s="51"/>
      <c r="E29" s="3"/>
      <c r="F29" s="52"/>
      <c r="G29" s="3"/>
      <c r="H29" s="22" t="s">
        <v>40</v>
      </c>
      <c r="I29" s="3"/>
      <c r="J29" s="23">
        <f>Januar!J31</f>
        <v>2.0250000000000057</v>
      </c>
      <c r="L29" s="72"/>
    </row>
    <row r="30" spans="1:12">
      <c r="A30" s="3"/>
      <c r="B30" s="3"/>
      <c r="C30" s="51"/>
      <c r="D30" s="51"/>
      <c r="E30" s="3"/>
      <c r="F30" s="52"/>
      <c r="G30" s="3"/>
      <c r="H30" s="22" t="s">
        <v>72</v>
      </c>
      <c r="I30" s="3"/>
      <c r="J30" s="24">
        <f>SUM(J4:J27)</f>
        <v>148</v>
      </c>
    </row>
    <row r="31" spans="1:12">
      <c r="A31" s="3"/>
      <c r="B31" s="3"/>
      <c r="C31" s="51"/>
      <c r="D31" s="51"/>
      <c r="E31" s="3"/>
      <c r="F31" s="52"/>
      <c r="G31" s="3"/>
      <c r="H31" s="22" t="s">
        <v>41</v>
      </c>
      <c r="I31" s="3"/>
      <c r="J31" s="23">
        <f>J29+J30-COUNTIF(J4:J24,"&gt;0")*J1</f>
        <v>2.0250000000000057</v>
      </c>
    </row>
    <row r="33" spans="1:10">
      <c r="A33" s="44" t="s">
        <v>52</v>
      </c>
      <c r="B33" s="43"/>
      <c r="C33" s="43"/>
      <c r="D33" s="43"/>
      <c r="E33" s="43"/>
      <c r="F33" s="43"/>
      <c r="G33" s="43"/>
      <c r="H33" s="43"/>
      <c r="I33" s="43"/>
      <c r="J33" s="46"/>
    </row>
    <row r="34" spans="1:10">
      <c r="A34" s="79" t="s">
        <v>53</v>
      </c>
      <c r="B34" s="79"/>
      <c r="C34">
        <f>Januar!I34</f>
        <v>8</v>
      </c>
      <c r="D34" s="79" t="s">
        <v>54</v>
      </c>
      <c r="E34" s="79"/>
      <c r="F34" s="79"/>
      <c r="H34" s="45" t="s">
        <v>55</v>
      </c>
      <c r="I34">
        <f>C34-G34</f>
        <v>8</v>
      </c>
      <c r="J34" s="46"/>
    </row>
    <row r="35" spans="1:10">
      <c r="A35" s="43"/>
      <c r="B35" s="43"/>
      <c r="C35" s="43"/>
      <c r="D35" s="43"/>
      <c r="E35" s="43"/>
      <c r="F35" s="43"/>
      <c r="G35" s="43"/>
      <c r="H35" s="43"/>
      <c r="I35" s="43"/>
      <c r="J35" s="46"/>
    </row>
    <row r="36" spans="1:10">
      <c r="A36" s="44" t="s">
        <v>56</v>
      </c>
      <c r="B36" s="43"/>
      <c r="C36" s="43"/>
      <c r="D36" s="43"/>
      <c r="E36" s="43"/>
      <c r="F36" s="43"/>
      <c r="G36" s="43"/>
      <c r="H36" s="45"/>
      <c r="I36" s="43"/>
      <c r="J36" s="46"/>
    </row>
    <row r="37" spans="1:10">
      <c r="A37" s="79" t="s">
        <v>53</v>
      </c>
      <c r="B37" s="79"/>
      <c r="C37">
        <f>Januar!I37</f>
        <v>0</v>
      </c>
      <c r="D37" s="79" t="s">
        <v>54</v>
      </c>
      <c r="E37" s="79"/>
      <c r="F37" s="79"/>
      <c r="H37" s="45" t="s">
        <v>55</v>
      </c>
      <c r="I37">
        <f>C37-G37</f>
        <v>0</v>
      </c>
      <c r="J37" s="46"/>
    </row>
    <row r="38" spans="1:10">
      <c r="A38" s="43"/>
      <c r="B38" s="43"/>
      <c r="C38" s="43"/>
      <c r="D38" s="45"/>
      <c r="E38" s="45"/>
      <c r="F38" s="45"/>
      <c r="G38" s="43"/>
      <c r="H38" s="45"/>
      <c r="I38" s="43"/>
      <c r="J38" s="46"/>
    </row>
    <row r="39" spans="1:10">
      <c r="A39" s="44" t="s">
        <v>57</v>
      </c>
      <c r="B39" s="43"/>
      <c r="C39" s="43"/>
      <c r="D39" s="43"/>
      <c r="E39" s="43"/>
      <c r="F39" s="43"/>
      <c r="G39" s="43"/>
      <c r="H39" s="45"/>
      <c r="I39" s="43"/>
      <c r="J39" s="46"/>
    </row>
    <row r="40" spans="1:10">
      <c r="A40" s="79" t="s">
        <v>53</v>
      </c>
      <c r="B40" s="79"/>
      <c r="C40">
        <f>Januar!I40</f>
        <v>0</v>
      </c>
      <c r="D40" s="79" t="s">
        <v>54</v>
      </c>
      <c r="E40" s="79"/>
      <c r="F40" s="79"/>
      <c r="H40" s="45" t="s">
        <v>55</v>
      </c>
      <c r="I40">
        <f>C40-G40</f>
        <v>0</v>
      </c>
      <c r="J40" s="46"/>
    </row>
    <row r="41" spans="1:10">
      <c r="A41" s="43"/>
      <c r="B41" s="43"/>
      <c r="C41" s="43"/>
      <c r="D41" s="45"/>
      <c r="E41" s="45"/>
      <c r="F41" s="45"/>
      <c r="G41" s="43"/>
      <c r="H41" s="45"/>
      <c r="I41" s="43"/>
      <c r="J41" s="46"/>
    </row>
    <row r="42" spans="1:10">
      <c r="A42" s="44" t="s">
        <v>58</v>
      </c>
      <c r="B42" s="43"/>
      <c r="C42" s="43"/>
      <c r="D42" s="43"/>
      <c r="E42" s="43"/>
      <c r="F42" s="43"/>
      <c r="G42" s="43"/>
      <c r="H42" s="45"/>
      <c r="I42" s="43"/>
      <c r="J42" s="46"/>
    </row>
    <row r="43" spans="1:10">
      <c r="A43" s="79" t="s">
        <v>53</v>
      </c>
      <c r="B43" s="79"/>
      <c r="C43">
        <f>Januar!I43</f>
        <v>2</v>
      </c>
      <c r="D43" s="79" t="s">
        <v>54</v>
      </c>
      <c r="E43" s="79"/>
      <c r="F43" s="79"/>
      <c r="H43" s="45" t="s">
        <v>55</v>
      </c>
      <c r="I43">
        <f>C43-G43</f>
        <v>2</v>
      </c>
      <c r="J43" s="46"/>
    </row>
    <row r="44" spans="1:10">
      <c r="A44" s="43"/>
      <c r="B44" s="43"/>
      <c r="C44" s="43"/>
      <c r="D44" s="43"/>
      <c r="E44" s="43"/>
      <c r="F44" s="43"/>
      <c r="G44" s="43"/>
      <c r="H44" s="45"/>
      <c r="I44" s="43"/>
      <c r="J44" s="46"/>
    </row>
    <row r="45" spans="1:10">
      <c r="A45" s="44" t="s">
        <v>59</v>
      </c>
      <c r="B45" s="43"/>
      <c r="C45" s="43"/>
      <c r="D45" s="43"/>
      <c r="E45" s="44" t="s">
        <v>60</v>
      </c>
      <c r="F45" s="43"/>
      <c r="G45" s="43"/>
      <c r="H45" s="43"/>
      <c r="I45" s="43"/>
      <c r="J45" s="46"/>
    </row>
    <row r="46" spans="1:10">
      <c r="A46" s="79" t="s">
        <v>61</v>
      </c>
      <c r="B46" s="79"/>
      <c r="D46" s="43"/>
      <c r="E46" s="79" t="s">
        <v>61</v>
      </c>
      <c r="F46" s="79"/>
      <c r="H46" s="43"/>
      <c r="I46" s="43"/>
      <c r="J46" s="46"/>
    </row>
    <row r="47" spans="1:10">
      <c r="A47" s="46"/>
      <c r="B47" s="46"/>
      <c r="C47" s="47"/>
      <c r="D47" s="47"/>
      <c r="E47" s="46"/>
      <c r="F47" s="46"/>
      <c r="G47" s="46"/>
      <c r="H47" s="46"/>
      <c r="I47" s="46"/>
      <c r="J47" s="46"/>
    </row>
    <row r="50" spans="1:8">
      <c r="A50" s="54"/>
      <c r="B50" s="54"/>
      <c r="C50" s="55"/>
      <c r="D50" s="55"/>
      <c r="G50" s="54"/>
      <c r="H50" s="54"/>
    </row>
    <row r="51" spans="1:8">
      <c r="A51" t="s">
        <v>70</v>
      </c>
      <c r="C51"/>
      <c r="D51"/>
      <c r="G51" t="s">
        <v>71</v>
      </c>
    </row>
  </sheetData>
  <sheetProtection selectLockedCells="1"/>
  <mergeCells count="15">
    <mergeCell ref="A46:B46"/>
    <mergeCell ref="E46:F46"/>
    <mergeCell ref="A37:B37"/>
    <mergeCell ref="D37:F37"/>
    <mergeCell ref="A40:B40"/>
    <mergeCell ref="D40:F40"/>
    <mergeCell ref="A43:B43"/>
    <mergeCell ref="D43:F43"/>
    <mergeCell ref="A34:B34"/>
    <mergeCell ref="D34:F34"/>
    <mergeCell ref="C1:E1"/>
    <mergeCell ref="G1:H1"/>
    <mergeCell ref="A2:B2"/>
    <mergeCell ref="E2:F2"/>
    <mergeCell ref="G2:H2"/>
  </mergeCells>
  <conditionalFormatting sqref="J31">
    <cfRule type="cellIs" dxfId="2" priority="1" operator="lessThan">
      <formula>0</formula>
    </cfRule>
  </conditionalFormatting>
  <dataValidations count="1">
    <dataValidation type="time" allowBlank="1" showInputMessage="1" showErrorMessage="1" errorTitle="Klokkeslet" error="Indtastes i formatet: 08:30" sqref="C4:D27">
      <formula1>0.0000115740740740741</formula1>
      <formula2>0.999988425925926</formula2>
    </dataValidation>
  </dataValidations>
  <pageMargins left="0.7" right="0.7" top="0.75" bottom="0.75" header="0.3" footer="0.3"/>
  <pageSetup paperSize="9" scale="86" orientation="portrait" r:id="rId1"/>
  <headerFooter>
    <oddHeader>&amp;CArbejdstid og ferie</oddHeader>
    <oddFooter>&amp;L&amp;F&amp;R&amp;A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K51"/>
  <sheetViews>
    <sheetView workbookViewId="0">
      <selection activeCell="G6" sqref="G6"/>
    </sheetView>
  </sheetViews>
  <sheetFormatPr defaultRowHeight="15"/>
  <cols>
    <col min="1" max="1" width="9.85546875" customWidth="1"/>
    <col min="2" max="2" width="5" bestFit="1" customWidth="1"/>
    <col min="3" max="4" width="7.28515625" style="8" bestFit="1" customWidth="1"/>
    <col min="5" max="5" width="7.7109375" customWidth="1"/>
    <col min="6" max="6" width="16.7109375" customWidth="1"/>
    <col min="7" max="7" width="7.7109375" customWidth="1"/>
    <col min="8" max="8" width="16.7109375" customWidth="1"/>
    <col min="9" max="9" width="9.7109375" customWidth="1"/>
    <col min="10" max="10" width="11.140625" customWidth="1"/>
  </cols>
  <sheetData>
    <row r="1" spans="1:11">
      <c r="A1" s="29" t="str">
        <f>LOOKUP(MONTH(A4),{1;2;3;4;5;6;7;8;9;10;11;12;13},{"Januar";"Februar";"Marts";"April";"Maj";"Juni";"Juli";"August";"September";"Oktober";"November";"December";"Januar"})</f>
        <v>Marts</v>
      </c>
      <c r="B1" s="30">
        <f>YEAR(A4)</f>
        <v>2009</v>
      </c>
      <c r="C1" s="75" t="str">
        <f>Persondata!B1</f>
        <v>Helge Blom Andersen</v>
      </c>
      <c r="D1" s="75"/>
      <c r="E1" s="75"/>
      <c r="F1" s="42" t="str">
        <f>Persondata!B2</f>
        <v>170348-1603</v>
      </c>
      <c r="G1" s="75" t="str">
        <f>Persondata!B3</f>
        <v>CFU Vejle</v>
      </c>
      <c r="H1" s="75"/>
      <c r="I1" s="31" t="s">
        <v>44</v>
      </c>
      <c r="J1" s="32">
        <f>Persondata!B4/5</f>
        <v>7.4</v>
      </c>
    </row>
    <row r="2" spans="1:11" ht="15" customHeight="1">
      <c r="A2" s="76" t="s">
        <v>0</v>
      </c>
      <c r="B2" s="77"/>
      <c r="C2" s="13" t="s">
        <v>1</v>
      </c>
      <c r="D2" s="13" t="s">
        <v>2</v>
      </c>
      <c r="E2" s="78" t="s">
        <v>47</v>
      </c>
      <c r="F2" s="78"/>
      <c r="G2" s="78" t="s">
        <v>50</v>
      </c>
      <c r="H2" s="78"/>
      <c r="I2" s="13" t="s">
        <v>51</v>
      </c>
      <c r="J2" s="33" t="s">
        <v>68</v>
      </c>
    </row>
    <row r="3" spans="1:11">
      <c r="A3" s="34"/>
      <c r="B3" s="12"/>
      <c r="C3" s="20" t="s">
        <v>46</v>
      </c>
      <c r="D3" s="21" t="s">
        <v>46</v>
      </c>
      <c r="E3" s="21" t="s">
        <v>48</v>
      </c>
      <c r="F3" s="13" t="s">
        <v>49</v>
      </c>
      <c r="G3" s="21" t="s">
        <v>48</v>
      </c>
      <c r="H3" s="13" t="s">
        <v>49</v>
      </c>
      <c r="I3" s="21" t="s">
        <v>48</v>
      </c>
      <c r="J3" s="53" t="s">
        <v>69</v>
      </c>
    </row>
    <row r="4" spans="1:11">
      <c r="A4" s="70">
        <f>Arbejdsdage!E2</f>
        <v>39874</v>
      </c>
      <c r="B4" s="11" t="str">
        <f>LOOKUP(WEEKDAY(A4,2),{1,2,3,4,5},{"Ma","Ti","On","To","Fr"})</f>
        <v>Ma</v>
      </c>
      <c r="C4" s="25">
        <f>IF(B4='Fast arbejdstid'!$A$2,'Fast arbejdstid'!$B$2,IF(B4='Fast arbejdstid'!$A$3,'Fast arbejdstid'!$B$3,IF(B4='Fast arbejdstid'!$A$4,'Fast arbejdstid'!$B$4,IF(B4='Fast arbejdstid'!$A$5,'Fast arbejdstid'!$B$5,IF(B4='Fast arbejdstid'!$A$6,'Fast arbejdstid'!$B$6,'Fast arbejdstid'!$B$6)))))</f>
        <v>0.33333333333333331</v>
      </c>
      <c r="D4" s="25">
        <f>IF(B4='Fast arbejdstid'!$A$2,'Fast arbejdstid'!$C$2,IF(B4='Fast arbejdstid'!$A$3,'Fast arbejdstid'!$C$3,IF(B4='Fast arbejdstid'!$A$4,'Fast arbejdstid'!$C$4,IF(B4='Fast arbejdstid'!$A$5,'Fast arbejdstid'!$C$5,IF(B4='Fast arbejdstid'!$A$6,'Fast arbejdstid'!$C$6,'Fast arbejdstid'!$C$6)))))</f>
        <v>0.64583333333333337</v>
      </c>
      <c r="E4" s="26"/>
      <c r="F4" s="27"/>
      <c r="G4" s="72"/>
      <c r="H4" s="27"/>
      <c r="I4" s="26"/>
      <c r="J4" s="36">
        <f>(D4-C4)*24+(I4*Persondata!$B$5-(E4+G4*60))/60</f>
        <v>7.5000000000000018</v>
      </c>
    </row>
    <row r="5" spans="1:11">
      <c r="A5" s="35">
        <f>Arbejdsdage!E3</f>
        <v>39875</v>
      </c>
      <c r="B5" s="11" t="str">
        <f>LOOKUP(WEEKDAY(A5,2),{1,2,3,4,5},{"Ma","Ti","On","To","Fr"})</f>
        <v>Ti</v>
      </c>
      <c r="C5" s="25">
        <f>IF(B5='Fast arbejdstid'!$A$2,'Fast arbejdstid'!$B$2,IF(B5='Fast arbejdstid'!$A$3,'Fast arbejdstid'!$B$3,IF(B5='Fast arbejdstid'!$A$4,'Fast arbejdstid'!$B$4,IF(B5='Fast arbejdstid'!$A$5,'Fast arbejdstid'!$B$5,IF(B5='Fast arbejdstid'!$A$6,'Fast arbejdstid'!$B$6,'Fast arbejdstid'!$B$6)))))</f>
        <v>0.35416666666666669</v>
      </c>
      <c r="D5" s="25">
        <f>IF(B5='Fast arbejdstid'!$A$2,'Fast arbejdstid'!$C$2,IF(B5='Fast arbejdstid'!$A$3,'Fast arbejdstid'!$C$3,IF(B5='Fast arbejdstid'!$A$4,'Fast arbejdstid'!$C$4,IF(B5='Fast arbejdstid'!$A$5,'Fast arbejdstid'!$C$5,IF(B5='Fast arbejdstid'!$A$6,'Fast arbejdstid'!$C$6,'Fast arbejdstid'!$C$6)))))</f>
        <v>0.69791666666666663</v>
      </c>
      <c r="E5" s="26"/>
      <c r="F5" s="27"/>
      <c r="G5" s="72"/>
      <c r="H5" s="27"/>
      <c r="I5" s="26"/>
      <c r="J5" s="36">
        <f>(D5-C5)*24+(I5*Persondata!$B$5-(E5+G5*60))/60</f>
        <v>8.2499999999999982</v>
      </c>
    </row>
    <row r="6" spans="1:11">
      <c r="A6" s="35">
        <f>Arbejdsdage!E4</f>
        <v>39876</v>
      </c>
      <c r="B6" s="11" t="str">
        <f>LOOKUP(WEEKDAY(A6,2),{1,2,3,4,5},{"Ma","Ti","On","To","Fr"})</f>
        <v>On</v>
      </c>
      <c r="C6" s="25">
        <f>IF(B6='Fast arbejdstid'!$A$2,'Fast arbejdstid'!$B$2,IF(B6='Fast arbejdstid'!$A$3,'Fast arbejdstid'!$B$3,IF(B6='Fast arbejdstid'!$A$4,'Fast arbejdstid'!$B$4,IF(B6='Fast arbejdstid'!$A$5,'Fast arbejdstid'!$B$5,IF(B6='Fast arbejdstid'!$A$6,'Fast arbejdstid'!$B$6,'Fast arbejdstid'!$B$6)))))</f>
        <v>0.36458333333333331</v>
      </c>
      <c r="D6" s="25">
        <f>IF(B6='Fast arbejdstid'!$A$2,'Fast arbejdstid'!$C$2,IF(B6='Fast arbejdstid'!$A$3,'Fast arbejdstid'!$C$3,IF(B6='Fast arbejdstid'!$A$4,'Fast arbejdstid'!$C$4,IF(B6='Fast arbejdstid'!$A$5,'Fast arbejdstid'!$C$5,IF(B6='Fast arbejdstid'!$A$6,'Fast arbejdstid'!$C$6,'Fast arbejdstid'!$C$6)))))</f>
        <v>0.66666666666666663</v>
      </c>
      <c r="E6" s="26"/>
      <c r="F6" s="27"/>
      <c r="G6" s="72"/>
      <c r="H6" s="27"/>
      <c r="I6" s="26"/>
      <c r="J6" s="36">
        <f>(D6-C6)*24+(I6*Persondata!$B$5-(E6+G6*60))/60</f>
        <v>7.25</v>
      </c>
    </row>
    <row r="7" spans="1:11">
      <c r="A7" s="35">
        <f>Arbejdsdage!E5</f>
        <v>39877</v>
      </c>
      <c r="B7" s="11" t="str">
        <f>LOOKUP(WEEKDAY(A7,2),{1,2,3,4,5},{"Ma","Ti","On","To","Fr"})</f>
        <v>To</v>
      </c>
      <c r="C7" s="25">
        <f>IF(B7='Fast arbejdstid'!$A$2,'Fast arbejdstid'!$B$2,IF(B7='Fast arbejdstid'!$A$3,'Fast arbejdstid'!$B$3,IF(B7='Fast arbejdstid'!$A$4,'Fast arbejdstid'!$B$4,IF(B7='Fast arbejdstid'!$A$5,'Fast arbejdstid'!$B$5,IF(B7='Fast arbejdstid'!$A$6,'Fast arbejdstid'!$B$6,'Fast arbejdstid'!$B$6)))))</f>
        <v>0.375</v>
      </c>
      <c r="D7" s="25">
        <f>IF(B7='Fast arbejdstid'!$A$2,'Fast arbejdstid'!$C$2,IF(B7='Fast arbejdstid'!$A$3,'Fast arbejdstid'!$C$3,IF(B7='Fast arbejdstid'!$A$4,'Fast arbejdstid'!$C$4,IF(B7='Fast arbejdstid'!$A$5,'Fast arbejdstid'!$C$5,IF(B7='Fast arbejdstid'!$A$6,'Fast arbejdstid'!$C$6,'Fast arbejdstid'!$C$6)))))</f>
        <v>0.67708333333333337</v>
      </c>
      <c r="E7" s="26"/>
      <c r="F7" s="27"/>
      <c r="G7" s="72"/>
      <c r="H7" s="27"/>
      <c r="I7" s="26"/>
      <c r="J7" s="36">
        <f>(D7-C7)*24+(I7*Persondata!$B$5-(E7+G7*60))/60</f>
        <v>7.2500000000000009</v>
      </c>
    </row>
    <row r="8" spans="1:11">
      <c r="A8" s="35">
        <f>Arbejdsdage!E6</f>
        <v>39878</v>
      </c>
      <c r="B8" s="11" t="str">
        <f>LOOKUP(WEEKDAY(A8,2),{1,2,3,4,5},{"Ma","Ti","On","To","Fr"})</f>
        <v>Fr</v>
      </c>
      <c r="C8" s="25">
        <f>IF(B8='Fast arbejdstid'!$A$2,'Fast arbejdstid'!$B$2,IF(B8='Fast arbejdstid'!$A$3,'Fast arbejdstid'!$B$3,IF(B8='Fast arbejdstid'!$A$4,'Fast arbejdstid'!$B$4,IF(B8='Fast arbejdstid'!$A$5,'Fast arbejdstid'!$B$5,IF(B8='Fast arbejdstid'!$A$6,'Fast arbejdstid'!$B$6,'Fast arbejdstid'!$B$6)))))</f>
        <v>0.34375</v>
      </c>
      <c r="D8" s="25">
        <f>IF(B8='Fast arbejdstid'!$A$2,'Fast arbejdstid'!$C$2,IF(B8='Fast arbejdstid'!$A$3,'Fast arbejdstid'!$C$3,IF(B8='Fast arbejdstid'!$A$4,'Fast arbejdstid'!$C$4,IF(B8='Fast arbejdstid'!$A$5,'Fast arbejdstid'!$C$5,IF(B8='Fast arbejdstid'!$A$6,'Fast arbejdstid'!$C$6,'Fast arbejdstid'!$C$6)))))</f>
        <v>0.625</v>
      </c>
      <c r="E8" s="26"/>
      <c r="F8" s="27"/>
      <c r="G8" s="72"/>
      <c r="H8" s="27"/>
      <c r="I8" s="26"/>
      <c r="J8" s="36">
        <f>(D8-C8)*24+(I8*Persondata!$B$5-(E8+G8*60))/60</f>
        <v>6.75</v>
      </c>
    </row>
    <row r="9" spans="1:11">
      <c r="A9" s="35">
        <f>Arbejdsdage!E7</f>
        <v>39881</v>
      </c>
      <c r="B9" s="11" t="str">
        <f>LOOKUP(WEEKDAY(A9,2),{1,2,3,4,5},{"Ma","Ti","On","To","Fr"})</f>
        <v>Ma</v>
      </c>
      <c r="C9" s="25">
        <f>IF(B9='Fast arbejdstid'!$A$2,'Fast arbejdstid'!$B$2,IF(B9='Fast arbejdstid'!$A$3,'Fast arbejdstid'!$B$3,IF(B9='Fast arbejdstid'!$A$4,'Fast arbejdstid'!$B$4,IF(B9='Fast arbejdstid'!$A$5,'Fast arbejdstid'!$B$5,IF(B9='Fast arbejdstid'!$A$6,'Fast arbejdstid'!$B$6,'Fast arbejdstid'!$B$6)))))</f>
        <v>0.33333333333333331</v>
      </c>
      <c r="D9" s="25">
        <f>IF(B9='Fast arbejdstid'!$A$2,'Fast arbejdstid'!$C$2,IF(B9='Fast arbejdstid'!$A$3,'Fast arbejdstid'!$C$3,IF(B9='Fast arbejdstid'!$A$4,'Fast arbejdstid'!$C$4,IF(B9='Fast arbejdstid'!$A$5,'Fast arbejdstid'!$C$5,IF(B9='Fast arbejdstid'!$A$6,'Fast arbejdstid'!$C$6,'Fast arbejdstid'!$C$6)))))</f>
        <v>0.64583333333333337</v>
      </c>
      <c r="E9" s="26"/>
      <c r="F9" s="27"/>
      <c r="G9" s="72"/>
      <c r="H9" s="27"/>
      <c r="I9" s="26"/>
      <c r="J9" s="36">
        <f>(D9-C9)*24+(I9*Persondata!$B$5-(E9+G9*60))/60</f>
        <v>7.5000000000000018</v>
      </c>
      <c r="K9" s="14"/>
    </row>
    <row r="10" spans="1:11">
      <c r="A10" s="35">
        <f>Arbejdsdage!E8</f>
        <v>39882</v>
      </c>
      <c r="B10" s="11" t="str">
        <f>LOOKUP(WEEKDAY(A10,2),{1,2,3,4,5},{"Ma","Ti","On","To","Fr"})</f>
        <v>Ti</v>
      </c>
      <c r="C10" s="25">
        <f>IF(B10='Fast arbejdstid'!$A$2,'Fast arbejdstid'!$B$2,IF(B10='Fast arbejdstid'!$A$3,'Fast arbejdstid'!$B$3,IF(B10='Fast arbejdstid'!$A$4,'Fast arbejdstid'!$B$4,IF(B10='Fast arbejdstid'!$A$5,'Fast arbejdstid'!$B$5,IF(B10='Fast arbejdstid'!$A$6,'Fast arbejdstid'!$B$6,'Fast arbejdstid'!$B$6)))))</f>
        <v>0.35416666666666669</v>
      </c>
      <c r="D10" s="25">
        <f>IF(B10='Fast arbejdstid'!$A$2,'Fast arbejdstid'!$C$2,IF(B10='Fast arbejdstid'!$A$3,'Fast arbejdstid'!$C$3,IF(B10='Fast arbejdstid'!$A$4,'Fast arbejdstid'!$C$4,IF(B10='Fast arbejdstid'!$A$5,'Fast arbejdstid'!$C$5,IF(B10='Fast arbejdstid'!$A$6,'Fast arbejdstid'!$C$6,'Fast arbejdstid'!$C$6)))))</f>
        <v>0.69791666666666663</v>
      </c>
      <c r="E10" s="26"/>
      <c r="F10" s="27"/>
      <c r="G10" s="72"/>
      <c r="H10" s="27"/>
      <c r="I10" s="26"/>
      <c r="J10" s="36">
        <f>(D10-C10)*24+(I10*Persondata!$B$5-(E10+G10*60))/60</f>
        <v>8.2499999999999982</v>
      </c>
    </row>
    <row r="11" spans="1:11">
      <c r="A11" s="35">
        <f>Arbejdsdage!E9</f>
        <v>39883</v>
      </c>
      <c r="B11" s="11" t="str">
        <f>LOOKUP(WEEKDAY(A11,2),{1,2,3,4,5},{"Ma","Ti","On","To","Fr"})</f>
        <v>On</v>
      </c>
      <c r="C11" s="25">
        <f>IF(B11='Fast arbejdstid'!$A$2,'Fast arbejdstid'!$B$2,IF(B11='Fast arbejdstid'!$A$3,'Fast arbejdstid'!$B$3,IF(B11='Fast arbejdstid'!$A$4,'Fast arbejdstid'!$B$4,IF(B11='Fast arbejdstid'!$A$5,'Fast arbejdstid'!$B$5,IF(B11='Fast arbejdstid'!$A$6,'Fast arbejdstid'!$B$6,'Fast arbejdstid'!$B$6)))))</f>
        <v>0.36458333333333331</v>
      </c>
      <c r="D11" s="25">
        <f>IF(B11='Fast arbejdstid'!$A$2,'Fast arbejdstid'!$C$2,IF(B11='Fast arbejdstid'!$A$3,'Fast arbejdstid'!$C$3,IF(B11='Fast arbejdstid'!$A$4,'Fast arbejdstid'!$C$4,IF(B11='Fast arbejdstid'!$A$5,'Fast arbejdstid'!$C$5,IF(B11='Fast arbejdstid'!$A$6,'Fast arbejdstid'!$C$6,'Fast arbejdstid'!$C$6)))))</f>
        <v>0.66666666666666663</v>
      </c>
      <c r="E11" s="26"/>
      <c r="F11" s="27"/>
      <c r="G11" s="72"/>
      <c r="H11" s="27"/>
      <c r="I11" s="26"/>
      <c r="J11" s="36">
        <f>(D11-C11)*24+(I11*Persondata!$B$5-(E11+G11*60))/60</f>
        <v>7.25</v>
      </c>
    </row>
    <row r="12" spans="1:11">
      <c r="A12" s="35">
        <f>Arbejdsdage!E10</f>
        <v>39884</v>
      </c>
      <c r="B12" s="11" t="str">
        <f>LOOKUP(WEEKDAY(A12,2),{1,2,3,4,5},{"Ma","Ti","On","To","Fr"})</f>
        <v>To</v>
      </c>
      <c r="C12" s="25">
        <f>IF(B12='Fast arbejdstid'!$A$2,'Fast arbejdstid'!$B$2,IF(B12='Fast arbejdstid'!$A$3,'Fast arbejdstid'!$B$3,IF(B12='Fast arbejdstid'!$A$4,'Fast arbejdstid'!$B$4,IF(B12='Fast arbejdstid'!$A$5,'Fast arbejdstid'!$B$5,IF(B12='Fast arbejdstid'!$A$6,'Fast arbejdstid'!$B$6,'Fast arbejdstid'!$B$6)))))</f>
        <v>0.375</v>
      </c>
      <c r="D12" s="25">
        <f>IF(B12='Fast arbejdstid'!$A$2,'Fast arbejdstid'!$C$2,IF(B12='Fast arbejdstid'!$A$3,'Fast arbejdstid'!$C$3,IF(B12='Fast arbejdstid'!$A$4,'Fast arbejdstid'!$C$4,IF(B12='Fast arbejdstid'!$A$5,'Fast arbejdstid'!$C$5,IF(B12='Fast arbejdstid'!$A$6,'Fast arbejdstid'!$C$6,'Fast arbejdstid'!$C$6)))))</f>
        <v>0.67708333333333337</v>
      </c>
      <c r="E12" s="26"/>
      <c r="F12" s="27"/>
      <c r="G12" s="72"/>
      <c r="H12" s="27"/>
      <c r="I12" s="26"/>
      <c r="J12" s="36">
        <f>(D12-C12)*24+(I12*Persondata!$B$5-(E12+G12*60))/60</f>
        <v>7.2500000000000009</v>
      </c>
    </row>
    <row r="13" spans="1:11">
      <c r="A13" s="35">
        <f>Arbejdsdage!E11</f>
        <v>39885</v>
      </c>
      <c r="B13" s="11" t="str">
        <f>LOOKUP(WEEKDAY(A13,2),{1,2,3,4,5},{"Ma","Ti","On","To","Fr"})</f>
        <v>Fr</v>
      </c>
      <c r="C13" s="25">
        <f>IF(B13='Fast arbejdstid'!$A$2,'Fast arbejdstid'!$B$2,IF(B13='Fast arbejdstid'!$A$3,'Fast arbejdstid'!$B$3,IF(B13='Fast arbejdstid'!$A$4,'Fast arbejdstid'!$B$4,IF(B13='Fast arbejdstid'!$A$5,'Fast arbejdstid'!$B$5,IF(B13='Fast arbejdstid'!$A$6,'Fast arbejdstid'!$B$6,'Fast arbejdstid'!$B$6)))))</f>
        <v>0.34375</v>
      </c>
      <c r="D13" s="25">
        <f>IF(B13='Fast arbejdstid'!$A$2,'Fast arbejdstid'!$C$2,IF(B13='Fast arbejdstid'!$A$3,'Fast arbejdstid'!$C$3,IF(B13='Fast arbejdstid'!$A$4,'Fast arbejdstid'!$C$4,IF(B13='Fast arbejdstid'!$A$5,'Fast arbejdstid'!$C$5,IF(B13='Fast arbejdstid'!$A$6,'Fast arbejdstid'!$C$6,'Fast arbejdstid'!$C$6)))))</f>
        <v>0.625</v>
      </c>
      <c r="E13" s="26"/>
      <c r="F13" s="27"/>
      <c r="G13" s="72"/>
      <c r="H13" s="27"/>
      <c r="I13" s="26"/>
      <c r="J13" s="36">
        <f>(D13-C13)*24+(I13*Persondata!$B$5-(E13+G13*60))/60</f>
        <v>6.75</v>
      </c>
    </row>
    <row r="14" spans="1:11" ht="12.75" customHeight="1">
      <c r="A14" s="35">
        <f>Arbejdsdage!E12</f>
        <v>39888</v>
      </c>
      <c r="B14" s="11" t="str">
        <f>LOOKUP(WEEKDAY(A14,2),{1,2,3,4,5},{"Ma","Ti","On","To","Fr"})</f>
        <v>Ma</v>
      </c>
      <c r="C14" s="25">
        <f>IF(B14='Fast arbejdstid'!$A$2,'Fast arbejdstid'!$B$2,IF(B14='Fast arbejdstid'!$A$3,'Fast arbejdstid'!$B$3,IF(B14='Fast arbejdstid'!$A$4,'Fast arbejdstid'!$B$4,IF(B14='Fast arbejdstid'!$A$5,'Fast arbejdstid'!$B$5,IF(B14='Fast arbejdstid'!$A$6,'Fast arbejdstid'!$B$6,'Fast arbejdstid'!$B$6)))))</f>
        <v>0.33333333333333331</v>
      </c>
      <c r="D14" s="25">
        <f>IF(B14='Fast arbejdstid'!$A$2,'Fast arbejdstid'!$C$2,IF(B14='Fast arbejdstid'!$A$3,'Fast arbejdstid'!$C$3,IF(B14='Fast arbejdstid'!$A$4,'Fast arbejdstid'!$C$4,IF(B14='Fast arbejdstid'!$A$5,'Fast arbejdstid'!$C$5,IF(B14='Fast arbejdstid'!$A$6,'Fast arbejdstid'!$C$6,'Fast arbejdstid'!$C$6)))))</f>
        <v>0.64583333333333337</v>
      </c>
      <c r="E14" s="26"/>
      <c r="F14" s="27"/>
      <c r="G14" s="72"/>
      <c r="H14" s="27"/>
      <c r="I14" s="26"/>
      <c r="J14" s="36">
        <f>(D14-C14)*24+(I14*Persondata!$B$5-(E14+G14*60))/60</f>
        <v>7.5000000000000018</v>
      </c>
    </row>
    <row r="15" spans="1:11">
      <c r="A15" s="35">
        <f>Arbejdsdage!E13</f>
        <v>39889</v>
      </c>
      <c r="B15" s="11" t="str">
        <f>LOOKUP(WEEKDAY(A15,2),{1,2,3,4,5},{"Ma","Ti","On","To","Fr"})</f>
        <v>Ti</v>
      </c>
      <c r="C15" s="25">
        <f>IF(B15='Fast arbejdstid'!$A$2,'Fast arbejdstid'!$B$2,IF(B15='Fast arbejdstid'!$A$3,'Fast arbejdstid'!$B$3,IF(B15='Fast arbejdstid'!$A$4,'Fast arbejdstid'!$B$4,IF(B15='Fast arbejdstid'!$A$5,'Fast arbejdstid'!$B$5,IF(B15='Fast arbejdstid'!$A$6,'Fast arbejdstid'!$B$6,'Fast arbejdstid'!$B$6)))))</f>
        <v>0.35416666666666669</v>
      </c>
      <c r="D15" s="25">
        <f>IF(B15='Fast arbejdstid'!$A$2,'Fast arbejdstid'!$C$2,IF(B15='Fast arbejdstid'!$A$3,'Fast arbejdstid'!$C$3,IF(B15='Fast arbejdstid'!$A$4,'Fast arbejdstid'!$C$4,IF(B15='Fast arbejdstid'!$A$5,'Fast arbejdstid'!$C$5,IF(B15='Fast arbejdstid'!$A$6,'Fast arbejdstid'!$C$6,'Fast arbejdstid'!$C$6)))))</f>
        <v>0.69791666666666663</v>
      </c>
      <c r="E15" s="26"/>
      <c r="F15" s="27"/>
      <c r="G15" s="72"/>
      <c r="H15" s="27"/>
      <c r="I15" s="26"/>
      <c r="J15" s="36">
        <f>(D15-C15)*24+(I15*Persondata!$B$5-(E15+G15*60))/60</f>
        <v>8.2499999999999982</v>
      </c>
    </row>
    <row r="16" spans="1:11">
      <c r="A16" s="35">
        <f>Arbejdsdage!E14</f>
        <v>39890</v>
      </c>
      <c r="B16" s="11" t="str">
        <f>LOOKUP(WEEKDAY(A16,2),{1,2,3,4,5},{"Ma","Ti","On","To","Fr"})</f>
        <v>On</v>
      </c>
      <c r="C16" s="25">
        <f>IF(B16='Fast arbejdstid'!$A$2,'Fast arbejdstid'!$B$2,IF(B16='Fast arbejdstid'!$A$3,'Fast arbejdstid'!$B$3,IF(B16='Fast arbejdstid'!$A$4,'Fast arbejdstid'!$B$4,IF(B16='Fast arbejdstid'!$A$5,'Fast arbejdstid'!$B$5,IF(B16='Fast arbejdstid'!$A$6,'Fast arbejdstid'!$B$6,'Fast arbejdstid'!$B$6)))))</f>
        <v>0.36458333333333331</v>
      </c>
      <c r="D16" s="25">
        <f>IF(B16='Fast arbejdstid'!$A$2,'Fast arbejdstid'!$C$2,IF(B16='Fast arbejdstid'!$A$3,'Fast arbejdstid'!$C$3,IF(B16='Fast arbejdstid'!$A$4,'Fast arbejdstid'!$C$4,IF(B16='Fast arbejdstid'!$A$5,'Fast arbejdstid'!$C$5,IF(B16='Fast arbejdstid'!$A$6,'Fast arbejdstid'!$C$6,'Fast arbejdstid'!$C$6)))))</f>
        <v>0.66666666666666663</v>
      </c>
      <c r="E16" s="26"/>
      <c r="F16" s="27"/>
      <c r="G16" s="72"/>
      <c r="H16" s="27"/>
      <c r="I16" s="26"/>
      <c r="J16" s="36">
        <f>(D16-C16)*24+(I16*Persondata!$B$5-(E16+G16*60))/60</f>
        <v>7.25</v>
      </c>
    </row>
    <row r="17" spans="1:11">
      <c r="A17" s="35">
        <f>Arbejdsdage!E15</f>
        <v>39891</v>
      </c>
      <c r="B17" s="11" t="str">
        <f>LOOKUP(WEEKDAY(A17,2),{1,2,3,4,5},{"Ma","Ti","On","To","Fr"})</f>
        <v>To</v>
      </c>
      <c r="C17" s="25">
        <f>IF(B17='Fast arbejdstid'!$A$2,'Fast arbejdstid'!$B$2,IF(B17='Fast arbejdstid'!$A$3,'Fast arbejdstid'!$B$3,IF(B17='Fast arbejdstid'!$A$4,'Fast arbejdstid'!$B$4,IF(B17='Fast arbejdstid'!$A$5,'Fast arbejdstid'!$B$5,IF(B17='Fast arbejdstid'!$A$6,'Fast arbejdstid'!$B$6,'Fast arbejdstid'!$B$6)))))</f>
        <v>0.375</v>
      </c>
      <c r="D17" s="25">
        <f>IF(B17='Fast arbejdstid'!$A$2,'Fast arbejdstid'!$C$2,IF(B17='Fast arbejdstid'!$A$3,'Fast arbejdstid'!$C$3,IF(B17='Fast arbejdstid'!$A$4,'Fast arbejdstid'!$C$4,IF(B17='Fast arbejdstid'!$A$5,'Fast arbejdstid'!$C$5,IF(B17='Fast arbejdstid'!$A$6,'Fast arbejdstid'!$C$6,'Fast arbejdstid'!$C$6)))))</f>
        <v>0.67708333333333337</v>
      </c>
      <c r="E17" s="26"/>
      <c r="F17" s="27"/>
      <c r="G17" s="72"/>
      <c r="H17" s="27"/>
      <c r="I17" s="26"/>
      <c r="J17" s="36">
        <f>(D17-C17)*24+(I17*Persondata!$B$5-(E17+G17*60))/60</f>
        <v>7.2500000000000009</v>
      </c>
    </row>
    <row r="18" spans="1:11">
      <c r="A18" s="35">
        <f>Arbejdsdage!E16</f>
        <v>39892</v>
      </c>
      <c r="B18" s="11" t="str">
        <f>LOOKUP(WEEKDAY(A18,2),{1,2,3,4,5},{"Ma","Ti","On","To","Fr"})</f>
        <v>Fr</v>
      </c>
      <c r="C18" s="25">
        <f>IF(B18='Fast arbejdstid'!$A$2,'Fast arbejdstid'!$B$2,IF(B18='Fast arbejdstid'!$A$3,'Fast arbejdstid'!$B$3,IF(B18='Fast arbejdstid'!$A$4,'Fast arbejdstid'!$B$4,IF(B18='Fast arbejdstid'!$A$5,'Fast arbejdstid'!$B$5,IF(B18='Fast arbejdstid'!$A$6,'Fast arbejdstid'!$B$6,'Fast arbejdstid'!$B$6)))))</f>
        <v>0.34375</v>
      </c>
      <c r="D18" s="25">
        <f>IF(B18='Fast arbejdstid'!$A$2,'Fast arbejdstid'!$C$2,IF(B18='Fast arbejdstid'!$A$3,'Fast arbejdstid'!$C$3,IF(B18='Fast arbejdstid'!$A$4,'Fast arbejdstid'!$C$4,IF(B18='Fast arbejdstid'!$A$5,'Fast arbejdstid'!$C$5,IF(B18='Fast arbejdstid'!$A$6,'Fast arbejdstid'!$C$6,'Fast arbejdstid'!$C$6)))))</f>
        <v>0.625</v>
      </c>
      <c r="E18" s="26"/>
      <c r="F18" s="27"/>
      <c r="G18" s="72"/>
      <c r="H18" s="27"/>
      <c r="I18" s="26"/>
      <c r="J18" s="36">
        <f>(D18-C18)*24+(I18*Persondata!$B$5-(E18+G18*60))/60</f>
        <v>6.75</v>
      </c>
    </row>
    <row r="19" spans="1:11">
      <c r="A19" s="35">
        <f>Arbejdsdage!E17</f>
        <v>39895</v>
      </c>
      <c r="B19" s="11" t="str">
        <f>LOOKUP(WEEKDAY(A19,2),{1,2,3,4,5},{"Ma","Ti","On","To","Fr"})</f>
        <v>Ma</v>
      </c>
      <c r="C19" s="25">
        <f>IF(B19='Fast arbejdstid'!$A$2,'Fast arbejdstid'!$B$2,IF(B19='Fast arbejdstid'!$A$3,'Fast arbejdstid'!$B$3,IF(B19='Fast arbejdstid'!$A$4,'Fast arbejdstid'!$B$4,IF(B19='Fast arbejdstid'!$A$5,'Fast arbejdstid'!$B$5,IF(B19='Fast arbejdstid'!$A$6,'Fast arbejdstid'!$B$6,'Fast arbejdstid'!$B$6)))))</f>
        <v>0.33333333333333331</v>
      </c>
      <c r="D19" s="25">
        <f>IF(B19='Fast arbejdstid'!$A$2,'Fast arbejdstid'!$C$2,IF(B19='Fast arbejdstid'!$A$3,'Fast arbejdstid'!$C$3,IF(B19='Fast arbejdstid'!$A$4,'Fast arbejdstid'!$C$4,IF(B19='Fast arbejdstid'!$A$5,'Fast arbejdstid'!$C$5,IF(B19='Fast arbejdstid'!$A$6,'Fast arbejdstid'!$C$6,'Fast arbejdstid'!$C$6)))))</f>
        <v>0.64583333333333337</v>
      </c>
      <c r="E19" s="26"/>
      <c r="F19" s="27"/>
      <c r="G19" s="72"/>
      <c r="H19" s="27"/>
      <c r="I19" s="26"/>
      <c r="J19" s="36">
        <f>(D19-C19)*24+(I19*Persondata!$B$5-(E19+G19*60))/60</f>
        <v>7.5000000000000018</v>
      </c>
    </row>
    <row r="20" spans="1:11">
      <c r="A20" s="35">
        <f>Arbejdsdage!E18</f>
        <v>39896</v>
      </c>
      <c r="B20" s="11" t="str">
        <f>LOOKUP(WEEKDAY(A20,2),{1,2,3,4,5},{"Ma","Ti","On","To","Fr"})</f>
        <v>Ti</v>
      </c>
      <c r="C20" s="25">
        <f>IF(B20='Fast arbejdstid'!$A$2,'Fast arbejdstid'!$B$2,IF(B20='Fast arbejdstid'!$A$3,'Fast arbejdstid'!$B$3,IF(B20='Fast arbejdstid'!$A$4,'Fast arbejdstid'!$B$4,IF(B20='Fast arbejdstid'!$A$5,'Fast arbejdstid'!$B$5,IF(B20='Fast arbejdstid'!$A$6,'Fast arbejdstid'!$B$6,'Fast arbejdstid'!$B$6)))))</f>
        <v>0.35416666666666669</v>
      </c>
      <c r="D20" s="25">
        <f>IF(B20='Fast arbejdstid'!$A$2,'Fast arbejdstid'!$C$2,IF(B20='Fast arbejdstid'!$A$3,'Fast arbejdstid'!$C$3,IF(B20='Fast arbejdstid'!$A$4,'Fast arbejdstid'!$C$4,IF(B20='Fast arbejdstid'!$A$5,'Fast arbejdstid'!$C$5,IF(B20='Fast arbejdstid'!$A$6,'Fast arbejdstid'!$C$6,'Fast arbejdstid'!$C$6)))))</f>
        <v>0.69791666666666663</v>
      </c>
      <c r="E20" s="26"/>
      <c r="F20" s="27"/>
      <c r="G20" s="72"/>
      <c r="H20" s="27"/>
      <c r="I20" s="26"/>
      <c r="J20" s="36">
        <f>(D20-C20)*24+(I20*Persondata!$B$5-(E20+G20*60))/60</f>
        <v>8.2499999999999982</v>
      </c>
    </row>
    <row r="21" spans="1:11">
      <c r="A21" s="35">
        <f>Arbejdsdage!E19</f>
        <v>39897</v>
      </c>
      <c r="B21" s="11" t="str">
        <f>LOOKUP(WEEKDAY(A21,2),{1,2,3,4,5},{"Ma","Ti","On","To","Fr"})</f>
        <v>On</v>
      </c>
      <c r="C21" s="25">
        <f>IF(B21='Fast arbejdstid'!$A$2,'Fast arbejdstid'!$B$2,IF(B21='Fast arbejdstid'!$A$3,'Fast arbejdstid'!$B$3,IF(B21='Fast arbejdstid'!$A$4,'Fast arbejdstid'!$B$4,IF(B21='Fast arbejdstid'!$A$5,'Fast arbejdstid'!$B$5,IF(B21='Fast arbejdstid'!$A$6,'Fast arbejdstid'!$B$6,'Fast arbejdstid'!$B$6)))))</f>
        <v>0.36458333333333331</v>
      </c>
      <c r="D21" s="25">
        <f>IF(B21='Fast arbejdstid'!$A$2,'Fast arbejdstid'!$C$2,IF(B21='Fast arbejdstid'!$A$3,'Fast arbejdstid'!$C$3,IF(B21='Fast arbejdstid'!$A$4,'Fast arbejdstid'!$C$4,IF(B21='Fast arbejdstid'!$A$5,'Fast arbejdstid'!$C$5,IF(B21='Fast arbejdstid'!$A$6,'Fast arbejdstid'!$C$6,'Fast arbejdstid'!$C$6)))))</f>
        <v>0.66666666666666663</v>
      </c>
      <c r="E21" s="26"/>
      <c r="F21" s="27"/>
      <c r="G21" s="72"/>
      <c r="H21" s="27"/>
      <c r="I21" s="26"/>
      <c r="J21" s="36">
        <f>(D21-C21)*24+(I21*Persondata!$B$5-(E21+G21*60))/60</f>
        <v>7.25</v>
      </c>
    </row>
    <row r="22" spans="1:11">
      <c r="A22" s="35">
        <f>Arbejdsdage!E20</f>
        <v>39898</v>
      </c>
      <c r="B22" s="11" t="str">
        <f>LOOKUP(WEEKDAY(A22,2),{1,2,3,4,5},{"Ma","Ti","On","To","Fr"})</f>
        <v>To</v>
      </c>
      <c r="C22" s="25">
        <f>IF(B22='Fast arbejdstid'!$A$2,'Fast arbejdstid'!$B$2,IF(B22='Fast arbejdstid'!$A$3,'Fast arbejdstid'!$B$3,IF(B22='Fast arbejdstid'!$A$4,'Fast arbejdstid'!$B$4,IF(B22='Fast arbejdstid'!$A$5,'Fast arbejdstid'!$B$5,IF(B22='Fast arbejdstid'!$A$6,'Fast arbejdstid'!$B$6,'Fast arbejdstid'!$B$6)))))</f>
        <v>0.375</v>
      </c>
      <c r="D22" s="25">
        <f>IF(B22='Fast arbejdstid'!$A$2,'Fast arbejdstid'!$C$2,IF(B22='Fast arbejdstid'!$A$3,'Fast arbejdstid'!$C$3,IF(B22='Fast arbejdstid'!$A$4,'Fast arbejdstid'!$C$4,IF(B22='Fast arbejdstid'!$A$5,'Fast arbejdstid'!$C$5,IF(B22='Fast arbejdstid'!$A$6,'Fast arbejdstid'!$C$6,'Fast arbejdstid'!$C$6)))))</f>
        <v>0.67708333333333337</v>
      </c>
      <c r="E22" s="26"/>
      <c r="F22" s="27"/>
      <c r="G22" s="72"/>
      <c r="H22" s="27"/>
      <c r="I22" s="26"/>
      <c r="J22" s="36">
        <f>(D22-C22)*24+(I22*Persondata!$B$5-(E22+G22*60))/60</f>
        <v>7.2500000000000009</v>
      </c>
    </row>
    <row r="23" spans="1:11">
      <c r="A23" s="35">
        <f>Arbejdsdage!E21</f>
        <v>39899</v>
      </c>
      <c r="B23" s="11" t="str">
        <f>LOOKUP(WEEKDAY(A23,2),{1,2,3,4,5},{"Ma","Ti","On","To","Fr"})</f>
        <v>Fr</v>
      </c>
      <c r="C23" s="25">
        <f>IF(B23='Fast arbejdstid'!$A$2,'Fast arbejdstid'!$B$2,IF(B23='Fast arbejdstid'!$A$3,'Fast arbejdstid'!$B$3,IF(B23='Fast arbejdstid'!$A$4,'Fast arbejdstid'!$B$4,IF(B23='Fast arbejdstid'!$A$5,'Fast arbejdstid'!$B$5,IF(B23='Fast arbejdstid'!$A$6,'Fast arbejdstid'!$B$6,'Fast arbejdstid'!$B$6)))))</f>
        <v>0.34375</v>
      </c>
      <c r="D23" s="25">
        <f>IF(B23='Fast arbejdstid'!$A$2,'Fast arbejdstid'!$C$2,IF(B23='Fast arbejdstid'!$A$3,'Fast arbejdstid'!$C$3,IF(B23='Fast arbejdstid'!$A$4,'Fast arbejdstid'!$C$4,IF(B23='Fast arbejdstid'!$A$5,'Fast arbejdstid'!$C$5,IF(B23='Fast arbejdstid'!$A$6,'Fast arbejdstid'!$C$6,'Fast arbejdstid'!$C$6)))))</f>
        <v>0.625</v>
      </c>
      <c r="E23" s="26"/>
      <c r="F23" s="27"/>
      <c r="G23" s="72"/>
      <c r="H23" s="27"/>
      <c r="I23" s="26"/>
      <c r="J23" s="36">
        <f>(D23-C23)*24+(I23*Persondata!$B$5-(E23+G23*60))/60</f>
        <v>6.75</v>
      </c>
      <c r="K23" s="14"/>
    </row>
    <row r="24" spans="1:11">
      <c r="A24" s="35">
        <f>Arbejdsdage!E22</f>
        <v>39902</v>
      </c>
      <c r="B24" s="11" t="str">
        <f>LOOKUP(WEEKDAY(A24,2),{1,2,3,4,5},{"Ma","Ti","On","To","Fr"})</f>
        <v>Ma</v>
      </c>
      <c r="C24" s="25">
        <f>IF(B24='Fast arbejdstid'!$A$2,'Fast arbejdstid'!$B$2,IF(B24='Fast arbejdstid'!$A$3,'Fast arbejdstid'!$B$3,IF(B24='Fast arbejdstid'!$A$4,'Fast arbejdstid'!$B$4,IF(B24='Fast arbejdstid'!$A$5,'Fast arbejdstid'!$B$5,IF(B24='Fast arbejdstid'!$A$6,'Fast arbejdstid'!$B$6,'Fast arbejdstid'!$B$6)))))</f>
        <v>0.33333333333333331</v>
      </c>
      <c r="D24" s="25">
        <f>IF(B24='Fast arbejdstid'!$A$2,'Fast arbejdstid'!$C$2,IF(B24='Fast arbejdstid'!$A$3,'Fast arbejdstid'!$C$3,IF(B24='Fast arbejdstid'!$A$4,'Fast arbejdstid'!$C$4,IF(B24='Fast arbejdstid'!$A$5,'Fast arbejdstid'!$C$5,IF(B24='Fast arbejdstid'!$A$6,'Fast arbejdstid'!$C$6,'Fast arbejdstid'!$C$6)))))</f>
        <v>0.64583333333333337</v>
      </c>
      <c r="E24" s="26"/>
      <c r="F24" s="27"/>
      <c r="G24" s="72"/>
      <c r="H24" s="27"/>
      <c r="I24" s="26"/>
      <c r="J24" s="36">
        <f>(D24-C24)*24+(I24*Persondata!$B$5-(E24+G24*60))/60</f>
        <v>7.5000000000000018</v>
      </c>
    </row>
    <row r="25" spans="1:11">
      <c r="A25" s="35">
        <f>Arbejdsdage!E23</f>
        <v>39903</v>
      </c>
      <c r="B25" s="11" t="str">
        <f>LOOKUP(WEEKDAY(A25,2),{1,2,3,4,5},{"Ma","Ti","On","To","Fr"})</f>
        <v>Ti</v>
      </c>
      <c r="C25" s="25">
        <f>IF(B25='Fast arbejdstid'!$A$2,'Fast arbejdstid'!$B$2,IF(B25='Fast arbejdstid'!$A$3,'Fast arbejdstid'!$B$3,IF(B25='Fast arbejdstid'!$A$4,'Fast arbejdstid'!$B$4,IF(B25='Fast arbejdstid'!$A$5,'Fast arbejdstid'!$B$5,IF(B25='Fast arbejdstid'!$A$6,'Fast arbejdstid'!$B$6,'Fast arbejdstid'!$B$6)))))</f>
        <v>0.35416666666666669</v>
      </c>
      <c r="D25" s="25">
        <f>IF(B25='Fast arbejdstid'!$A$2,'Fast arbejdstid'!$C$2,IF(B25='Fast arbejdstid'!$A$3,'Fast arbejdstid'!$C$3,IF(B25='Fast arbejdstid'!$A$4,'Fast arbejdstid'!$C$4,IF(B25='Fast arbejdstid'!$A$5,'Fast arbejdstid'!$C$5,IF(B25='Fast arbejdstid'!$A$6,'Fast arbejdstid'!$C$6,'Fast arbejdstid'!$C$6)))))</f>
        <v>0.69791666666666663</v>
      </c>
      <c r="E25" s="26"/>
      <c r="F25" s="27"/>
      <c r="G25" s="72"/>
      <c r="H25" s="27"/>
      <c r="I25" s="26"/>
      <c r="J25" s="36">
        <f>(D25-C25)*24+(I25*Persondata!$B$5-(E25+G25*60))/60</f>
        <v>8.2499999999999982</v>
      </c>
    </row>
    <row r="26" spans="1:11">
      <c r="A26" s="35"/>
      <c r="B26" s="11"/>
      <c r="C26" s="25"/>
      <c r="D26" s="25"/>
      <c r="E26" s="26"/>
      <c r="F26" s="27"/>
      <c r="G26" s="72"/>
      <c r="H26" s="27"/>
      <c r="I26" s="26"/>
      <c r="J26" s="36">
        <f>(D26-C26)*24+(I26*Persondata!$B$5-(E26+G26*60))/60</f>
        <v>0</v>
      </c>
    </row>
    <row r="27" spans="1:11" ht="15.75" thickBot="1">
      <c r="A27" s="37"/>
      <c r="B27" s="38"/>
      <c r="C27" s="39"/>
      <c r="D27" s="39"/>
      <c r="E27" s="40"/>
      <c r="F27" s="41"/>
      <c r="G27" s="74"/>
      <c r="H27" s="41"/>
      <c r="I27" s="40"/>
      <c r="J27" s="73">
        <f>(D27-C27)*24+(I27*Persondata!$B$5-(E27+G27*60))/60</f>
        <v>0</v>
      </c>
    </row>
    <row r="29" spans="1:11">
      <c r="A29" s="3"/>
      <c r="B29" s="3"/>
      <c r="C29" s="51"/>
      <c r="D29" s="51"/>
      <c r="E29" s="3"/>
      <c r="F29" s="52"/>
      <c r="G29" s="3"/>
      <c r="H29" s="22" t="s">
        <v>40</v>
      </c>
      <c r="I29" s="3"/>
      <c r="J29" s="23">
        <f>Februar!J31</f>
        <v>2.0250000000000057</v>
      </c>
    </row>
    <row r="30" spans="1:11">
      <c r="A30" s="3"/>
      <c r="B30" s="3"/>
      <c r="C30" s="51"/>
      <c r="D30" s="51"/>
      <c r="E30" s="3"/>
      <c r="F30" s="52"/>
      <c r="G30" s="3"/>
      <c r="H30" s="22" t="s">
        <v>72</v>
      </c>
      <c r="I30" s="3"/>
      <c r="J30" s="24">
        <f>SUM(J4:J27)</f>
        <v>163.75</v>
      </c>
    </row>
    <row r="31" spans="1:11">
      <c r="A31" s="3"/>
      <c r="B31" s="3"/>
      <c r="C31" s="51"/>
      <c r="D31" s="51"/>
      <c r="E31" s="3"/>
      <c r="F31" s="52"/>
      <c r="G31" s="3"/>
      <c r="H31" s="22" t="s">
        <v>41</v>
      </c>
      <c r="I31" s="3"/>
      <c r="J31" s="23">
        <f>J29+J30-COUNTIF(J4:J24,"&gt;0")*J1</f>
        <v>10.375</v>
      </c>
    </row>
    <row r="33" spans="1:10">
      <c r="A33" s="44" t="s">
        <v>52</v>
      </c>
      <c r="B33" s="43"/>
      <c r="C33" s="43"/>
      <c r="D33" s="43"/>
      <c r="E33" s="43"/>
      <c r="F33" s="43"/>
      <c r="G33" s="43"/>
      <c r="H33" s="43"/>
      <c r="I33" s="43"/>
      <c r="J33" s="46"/>
    </row>
    <row r="34" spans="1:10">
      <c r="A34" s="79" t="s">
        <v>53</v>
      </c>
      <c r="B34" s="79"/>
      <c r="C34">
        <f>Februar!I34</f>
        <v>8</v>
      </c>
      <c r="D34" s="79" t="s">
        <v>54</v>
      </c>
      <c r="E34" s="79"/>
      <c r="F34" s="79"/>
      <c r="H34" s="45" t="s">
        <v>55</v>
      </c>
      <c r="I34">
        <f>C34-G34</f>
        <v>8</v>
      </c>
      <c r="J34" s="46"/>
    </row>
    <row r="35" spans="1:10">
      <c r="A35" s="43"/>
      <c r="B35" s="43"/>
      <c r="C35" s="43"/>
      <c r="D35" s="43"/>
      <c r="E35" s="43"/>
      <c r="F35" s="43"/>
      <c r="G35" s="43"/>
      <c r="H35" s="43"/>
      <c r="I35" s="43"/>
      <c r="J35" s="46"/>
    </row>
    <row r="36" spans="1:10">
      <c r="A36" s="44" t="s">
        <v>56</v>
      </c>
      <c r="B36" s="43"/>
      <c r="C36" s="43"/>
      <c r="D36" s="43"/>
      <c r="E36" s="43"/>
      <c r="F36" s="43"/>
      <c r="G36" s="43"/>
      <c r="H36" s="45"/>
      <c r="I36" s="43"/>
      <c r="J36" s="46"/>
    </row>
    <row r="37" spans="1:10">
      <c r="A37" s="79" t="s">
        <v>53</v>
      </c>
      <c r="B37" s="79"/>
      <c r="C37">
        <f>Februar!I37</f>
        <v>0</v>
      </c>
      <c r="D37" s="79" t="s">
        <v>54</v>
      </c>
      <c r="E37" s="79"/>
      <c r="F37" s="79"/>
      <c r="H37" s="45" t="s">
        <v>55</v>
      </c>
      <c r="I37">
        <f>C37-G37</f>
        <v>0</v>
      </c>
      <c r="J37" s="46"/>
    </row>
    <row r="38" spans="1:10">
      <c r="A38" s="43"/>
      <c r="B38" s="43"/>
      <c r="C38" s="43"/>
      <c r="D38" s="45"/>
      <c r="E38" s="45"/>
      <c r="F38" s="45"/>
      <c r="G38" s="43"/>
      <c r="H38" s="45"/>
      <c r="I38" s="43"/>
      <c r="J38" s="46"/>
    </row>
    <row r="39" spans="1:10">
      <c r="A39" s="44" t="s">
        <v>57</v>
      </c>
      <c r="B39" s="43"/>
      <c r="C39" s="43"/>
      <c r="D39" s="43"/>
      <c r="E39" s="43"/>
      <c r="F39" s="43"/>
      <c r="G39" s="43"/>
      <c r="H39" s="45"/>
      <c r="I39" s="43"/>
      <c r="J39" s="46"/>
    </row>
    <row r="40" spans="1:10">
      <c r="A40" s="79" t="s">
        <v>53</v>
      </c>
      <c r="B40" s="79"/>
      <c r="C40">
        <f>Februar!I40</f>
        <v>0</v>
      </c>
      <c r="D40" s="79" t="s">
        <v>54</v>
      </c>
      <c r="E40" s="79"/>
      <c r="F40" s="79"/>
      <c r="H40" s="45" t="s">
        <v>55</v>
      </c>
      <c r="I40">
        <f>C40-G40</f>
        <v>0</v>
      </c>
      <c r="J40" s="46"/>
    </row>
    <row r="41" spans="1:10">
      <c r="A41" s="43"/>
      <c r="B41" s="43"/>
      <c r="C41" s="43"/>
      <c r="D41" s="45"/>
      <c r="E41" s="45"/>
      <c r="F41" s="45"/>
      <c r="G41" s="43"/>
      <c r="H41" s="45"/>
      <c r="I41" s="43"/>
      <c r="J41" s="46"/>
    </row>
    <row r="42" spans="1:10">
      <c r="A42" s="44" t="s">
        <v>58</v>
      </c>
      <c r="B42" s="43"/>
      <c r="C42" s="43"/>
      <c r="D42" s="43"/>
      <c r="E42" s="43"/>
      <c r="F42" s="43"/>
      <c r="G42" s="43"/>
      <c r="H42" s="45"/>
      <c r="I42" s="43"/>
      <c r="J42" s="46"/>
    </row>
    <row r="43" spans="1:10">
      <c r="A43" s="79" t="s">
        <v>53</v>
      </c>
      <c r="B43" s="79"/>
      <c r="C43">
        <f>Februar!I43</f>
        <v>2</v>
      </c>
      <c r="D43" s="79" t="s">
        <v>54</v>
      </c>
      <c r="E43" s="79"/>
      <c r="F43" s="79"/>
      <c r="H43" s="45" t="s">
        <v>55</v>
      </c>
      <c r="I43">
        <f>C43-G43</f>
        <v>2</v>
      </c>
      <c r="J43" s="46"/>
    </row>
    <row r="44" spans="1:10">
      <c r="A44" s="43"/>
      <c r="B44" s="43"/>
      <c r="C44" s="43"/>
      <c r="D44" s="43"/>
      <c r="E44" s="43"/>
      <c r="F44" s="43"/>
      <c r="G44" s="43"/>
      <c r="H44" s="45"/>
      <c r="I44" s="43"/>
      <c r="J44" s="46"/>
    </row>
    <row r="45" spans="1:10">
      <c r="A45" s="44" t="s">
        <v>59</v>
      </c>
      <c r="B45" s="43"/>
      <c r="C45" s="43"/>
      <c r="D45" s="43"/>
      <c r="E45" s="44" t="s">
        <v>60</v>
      </c>
      <c r="F45" s="43"/>
      <c r="G45" s="43"/>
      <c r="H45" s="43"/>
      <c r="I45" s="43"/>
      <c r="J45" s="46"/>
    </row>
    <row r="46" spans="1:10">
      <c r="A46" s="79" t="s">
        <v>61</v>
      </c>
      <c r="B46" s="79"/>
      <c r="D46" s="43"/>
      <c r="E46" s="79" t="s">
        <v>61</v>
      </c>
      <c r="F46" s="79"/>
      <c r="H46" s="43"/>
      <c r="I46" s="43"/>
      <c r="J46" s="46"/>
    </row>
    <row r="47" spans="1:10">
      <c r="A47" s="46"/>
      <c r="B47" s="46"/>
      <c r="C47" s="47"/>
      <c r="D47" s="47"/>
      <c r="E47" s="46"/>
      <c r="F47" s="46"/>
      <c r="G47" s="46"/>
      <c r="H47" s="46"/>
      <c r="I47" s="46"/>
      <c r="J47" s="46"/>
    </row>
    <row r="50" spans="1:8">
      <c r="A50" s="54"/>
      <c r="B50" s="54"/>
      <c r="C50" s="55"/>
      <c r="D50" s="55"/>
      <c r="G50" s="54"/>
      <c r="H50" s="54"/>
    </row>
    <row r="51" spans="1:8">
      <c r="A51" t="s">
        <v>70</v>
      </c>
      <c r="C51"/>
      <c r="D51"/>
      <c r="G51" t="s">
        <v>71</v>
      </c>
    </row>
  </sheetData>
  <sheetProtection selectLockedCells="1"/>
  <mergeCells count="15">
    <mergeCell ref="A46:B46"/>
    <mergeCell ref="E46:F46"/>
    <mergeCell ref="A37:B37"/>
    <mergeCell ref="D37:F37"/>
    <mergeCell ref="A40:B40"/>
    <mergeCell ref="D40:F40"/>
    <mergeCell ref="A43:B43"/>
    <mergeCell ref="D43:F43"/>
    <mergeCell ref="A34:B34"/>
    <mergeCell ref="D34:F34"/>
    <mergeCell ref="C1:E1"/>
    <mergeCell ref="G1:H1"/>
    <mergeCell ref="A2:B2"/>
    <mergeCell ref="E2:F2"/>
    <mergeCell ref="G2:H2"/>
  </mergeCells>
  <conditionalFormatting sqref="J31">
    <cfRule type="cellIs" dxfId="1" priority="1" operator="lessThan">
      <formula>0</formula>
    </cfRule>
  </conditionalFormatting>
  <dataValidations disablePrompts="1" count="1">
    <dataValidation type="time" allowBlank="1" showInputMessage="1" showErrorMessage="1" errorTitle="Klokkeslet" error="Indtastes i formatet: 08:30" sqref="C4:D27">
      <formula1>0.0000115740740740741</formula1>
      <formula2>0.999988425925926</formula2>
    </dataValidation>
  </dataValidations>
  <pageMargins left="0.7" right="0.7" top="0.75" bottom="0.75" header="0.3" footer="0.3"/>
  <pageSetup paperSize="9" scale="86" orientation="portrait" r:id="rId1"/>
  <headerFooter>
    <oddHeader>&amp;CArbejdstid og ferie</oddHeader>
    <oddFooter>&amp;L&amp;F&amp;R&amp;A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Ark5"/>
  <dimension ref="A1:S37"/>
  <sheetViews>
    <sheetView workbookViewId="0">
      <selection activeCell="C2" sqref="C2"/>
    </sheetView>
  </sheetViews>
  <sheetFormatPr defaultRowHeight="15"/>
  <cols>
    <col min="1" max="1" width="20.28515625" bestFit="1" customWidth="1"/>
    <col min="2" max="14" width="10.42578125" bestFit="1" customWidth="1"/>
    <col min="18" max="18" width="18.85546875" bestFit="1" customWidth="1"/>
    <col min="19" max="19" width="17.42578125" bestFit="1" customWidth="1"/>
  </cols>
  <sheetData>
    <row r="1" spans="1:14" s="8" customFormat="1">
      <c r="A1" s="65" t="s">
        <v>20</v>
      </c>
      <c r="B1" s="65" t="s">
        <v>0</v>
      </c>
      <c r="C1" s="66" t="s">
        <v>21</v>
      </c>
      <c r="D1" s="67" t="s">
        <v>23</v>
      </c>
      <c r="E1" s="67" t="s">
        <v>24</v>
      </c>
      <c r="F1" s="67" t="s">
        <v>25</v>
      </c>
      <c r="G1" s="67" t="s">
        <v>26</v>
      </c>
      <c r="H1" s="67" t="s">
        <v>27</v>
      </c>
      <c r="I1" s="67" t="s">
        <v>28</v>
      </c>
      <c r="J1" s="67" t="s">
        <v>29</v>
      </c>
      <c r="K1" s="67" t="s">
        <v>30</v>
      </c>
      <c r="L1" s="67" t="s">
        <v>31</v>
      </c>
      <c r="M1" s="67" t="s">
        <v>32</v>
      </c>
      <c r="N1" s="68" t="s">
        <v>22</v>
      </c>
    </row>
    <row r="2" spans="1:14">
      <c r="A2" s="4" t="s">
        <v>5</v>
      </c>
      <c r="B2" s="5">
        <v>39806</v>
      </c>
      <c r="C2" s="56">
        <v>39815</v>
      </c>
      <c r="D2" s="57">
        <f>WORKDAY(C22,1,{39806;39807;39808;39813;39814;39912;39913;39915;39916;39934;39941;39954;39964;39965;39969;40171;40172;40173;40178;40179;40269;40270;40272;40273;40298;40299;40311;40321;40322;40334;40536;40537;40538})</f>
        <v>39846</v>
      </c>
      <c r="E2" s="57">
        <f>WORKDAY(D21,1,{39806;39807;39808;39813;39814;39912;39913;39915;39916;39934;39941;39954;39964;39965;39969;40171;40172;40173;40178;40179;40269;40270;40272;40273;40298;40299;40311;40321;40322;40334;40536;40537;40538})</f>
        <v>39874</v>
      </c>
      <c r="F2" s="57">
        <f>WORKDAY(E23,1,{39806;39807;39808;39813;39814;39912;39913;39915;39916;39934;39941;39954;39964;39965;39969;40171;40172;40173;40178;40179;40269;40270;40272;40273;40298;40299;40311;40321;40322;40334;40536;40537;40538})</f>
        <v>39904</v>
      </c>
      <c r="G2" s="58">
        <v>39934</v>
      </c>
      <c r="H2" s="57">
        <f>WORKDAY(G20,1,{39806;39807;39808;39813;39814;39912;39913;39915;39916;39934;39941;39954;39964;39965;39969;40171;40172;40173;40178;40179;40269;40270;40272;40273;40298;40299;40311;40321;40322;40334;40536;40537;40538})</f>
        <v>39966</v>
      </c>
      <c r="I2" s="57">
        <f>WORKDAY(H21,1,{39806;39807;39808;39813;39814;39912;39913;39915;39916;39934;39941;39954;39964;39965;39969;40171;40172;40173;40178;40179;40269;40270;40272;40273;40298;40299;40311;40321;40322;40334;40536;40537;40538})</f>
        <v>39995</v>
      </c>
      <c r="J2" s="57">
        <f>WORKDAY(I24,1,{39806;39807;39808;39813;39814;39912;39913;39915;39916;39934;39941;39954;39964;39965;39969;40171;40172;40173;40178;40179;40269;40270;40272;40273;40298;40299;40311;40321;40322;40334;40536;40537;40538})</f>
        <v>40028</v>
      </c>
      <c r="K2" s="57">
        <f>WORKDAY(J22,1,{39806;39807;39808;39813;39814;39912;39913;39915;39916;39934;39941;39954;39964;39965;39969;40171;40172;40173;40178;40179;40269;40270;40272;40273;40298;40299;40311;40321;40322;40334;40536;40537;40538})</f>
        <v>40057</v>
      </c>
      <c r="L2" s="57">
        <f>WORKDAY(K23,1,{39806;39807;39808;39813;39814;39912;39913;39915;39916;39934;39941;39954;39964;39965;39969;40171;40172;40173;40178;40179;40269;40270;40272;40273;40298;40299;40311;40321;40322;40334;40536;40537;40538})</f>
        <v>40087</v>
      </c>
      <c r="M2" s="57">
        <f>WORKDAY(L23,1,{39806;39807;39808;39813;39814;39912;39913;39915;39916;39934;39941;39954;39964;39965;39969;40171;40172;40173;40178;40179;40269;40270;40272;40273;40298;40299;40311;40321;40322;40334;40536;40537;40538})</f>
        <v>40119</v>
      </c>
      <c r="N2" s="59">
        <f>WORKDAY(M22,1,{39806;39807;39808;39813;39814;39912;39913;39915;39916;39934;39941;39954;39964;39965;39969;40171;40172;40173;40178;40179;40269;40270;40272;40273;40298;40299;40311;40321;40322;40334;40536;40537;40538})</f>
        <v>40148</v>
      </c>
    </row>
    <row r="3" spans="1:14">
      <c r="A3" s="4" t="s">
        <v>6</v>
      </c>
      <c r="B3" s="5">
        <v>39807</v>
      </c>
      <c r="C3" s="56">
        <f>WORKDAY(C2,1,{39806;39807;39808;39813;39814;39912;39913;39915;39916;39934;39941;39954;39964;39965;39969;40171;40172;40173;40178;40179;40269;40270;40272;40273;40298;40299;40311;40321;40322;40334;40536;40537;40538})</f>
        <v>39818</v>
      </c>
      <c r="D3" s="57">
        <f>WORKDAY(D2,1,{39806;39807;39808;39813;39814;39912;39913;39915;39916;39934;39941;39954;39964;39965;39969;40171;40172;40173;40178;40179;40269;40270;40272;40273;40298;40299;40311;40321;40322;40334;40536;40537;40538})</f>
        <v>39847</v>
      </c>
      <c r="E3" s="57">
        <f>WORKDAY(E2,1,{39806;39807;39808;39813;39814;39912;39913;39915;39916;39934;39941;39954;39964;39965;39969;40171;40172;40173;40178;40179;40269;40270;40272;40273;40298;40299;40311;40321;40322;40334;40536;40537;40538})</f>
        <v>39875</v>
      </c>
      <c r="F3" s="57">
        <f>WORKDAY(F2,1,{39806;39807;39808;39813;39814;39912;39913;39915;39916;39934;39941;39954;39964;39965;39969;40171;40172;40173;40178;40179;40269;40270;40272;40273;40298;40299;40311;40321;40322;40334;40536;40537;40538})</f>
        <v>39905</v>
      </c>
      <c r="G3" s="57">
        <f>WORKDAY(F20,1,{39806;39807;39808;39813;39814;39912;39913;39915;39916;39934;39941;39954;39964;39965;39969;40171;40172;40173;40178;40179;40269;40270;40272;40273;40298;40299;40311;40321;40322;40334;40536;40537;40538})</f>
        <v>39937</v>
      </c>
      <c r="H3" s="57">
        <f>WORKDAY(H2,1,{39806;39807;39808;39813;39814;39912;39913;39915;39916;39934;39941;39954;39964;39965;39969;40171;40172;40173;40178;40179;40269;40270;40272;40273;40298;40299;40311;40321;40322;40334;40536;40537;40538})</f>
        <v>39967</v>
      </c>
      <c r="I3" s="57">
        <f>WORKDAY(I2,1,{39806;39807;39808;39813;39814;39912;39913;39915;39916;39934;39941;39954;39964;39965;39969;40171;40172;40173;40178;40179;40269;40270;40272;40273;40298;40299;40311;40321;40322;40334;40536;40537;40538})</f>
        <v>39996</v>
      </c>
      <c r="J3" s="57">
        <f>WORKDAY(J2,1,{39806;39807;39808;39813;39814;39912;39913;39915;39916;39934;39941;39954;39964;39965;39969;40171;40172;40173;40178;40179;40269;40270;40272;40273;40298;40299;40311;40321;40322;40334;40536;40537;40538})</f>
        <v>40029</v>
      </c>
      <c r="K3" s="57">
        <f>WORKDAY(K2,1,{39806;39807;39808;39813;39814;39912;39913;39915;39916;39934;39941;39954;39964;39965;39969;40171;40172;40173;40178;40179;40269;40270;40272;40273;40298;40299;40311;40321;40322;40334;40536;40537;40538})</f>
        <v>40058</v>
      </c>
      <c r="L3" s="57">
        <f>WORKDAY(L2,1,{39806;39807;39808;39813;39814;39912;39913;39915;39916;39934;39941;39954;39964;39965;39969;40171;40172;40173;40178;40179;40269;40270;40272;40273;40298;40299;40311;40321;40322;40334;40536;40537;40538})</f>
        <v>40088</v>
      </c>
      <c r="M3" s="57">
        <f>WORKDAY(M2,1,{39806;39807;39808;39813;39814;39912;39913;39915;39916;39934;39941;39954;39964;39965;39969;40171;40172;40173;40178;40179;40269;40270;40272;40273;40298;40299;40311;40321;40322;40334;40536;40537;40538})</f>
        <v>40120</v>
      </c>
      <c r="N3" s="59">
        <f>WORKDAY(N2,1,{39806;39807;39808;39813;39814;39912;39913;39915;39916;39934;39941;39954;39964;39965;39969;40171;40172;40173;40178;40179;40269;40270;40272;40273;40298;40299;40311;40321;40322;40334;40536;40537;40538})</f>
        <v>40149</v>
      </c>
    </row>
    <row r="4" spans="1:14">
      <c r="A4" s="4" t="s">
        <v>7</v>
      </c>
      <c r="B4" s="5">
        <v>39808</v>
      </c>
      <c r="C4" s="56">
        <f>WORKDAY(C3,1,{39806;39807;39808;39813;39814;39912;39913;39915;39916;39934;39941;39954;39964;39965;39969;40171;40172;40173;40178;40179;40269;40270;40272;40273;40298;40299;40311;40321;40322;40334;40536;40537;40538})</f>
        <v>39819</v>
      </c>
      <c r="D4" s="57">
        <f>WORKDAY(D3,1,{39806;39807;39808;39813;39814;39912;39913;39915;39916;39934;39941;39954;39964;39965;39969;40171;40172;40173;40178;40179;40269;40270;40272;40273;40298;40299;40311;40321;40322;40334;40536;40537;40538})</f>
        <v>39848</v>
      </c>
      <c r="E4" s="57">
        <f>WORKDAY(E3,1,{39806;39807;39808;39813;39814;39912;39913;39915;39916;39934;39941;39954;39964;39965;39969;40171;40172;40173;40178;40179;40269;40270;40272;40273;40298;40299;40311;40321;40322;40334;40536;40537;40538})</f>
        <v>39876</v>
      </c>
      <c r="F4" s="57">
        <f>WORKDAY(F3,1,{39806;39807;39808;39813;39814;39912;39913;39915;39916;39934;39941;39954;39964;39965;39969;40171;40172;40173;40178;40179;40269;40270;40272;40273;40298;40299;40311;40321;40322;40334;40536;40537;40538})</f>
        <v>39906</v>
      </c>
      <c r="G4" s="57">
        <f>WORKDAY(G3,1,{39806;39807;39808;39813;39814;39912;39913;39915;39916;39934;39941;39954;39964;39965;39969;40171;40172;40173;40178;40179;40269;40270;40272;40273;40298;40299;40311;40321;40322;40334;40536;40537;40538})</f>
        <v>39938</v>
      </c>
      <c r="H4" s="57">
        <f>WORKDAY(H3,1,{39806;39807;39808;39813;39814;39912;39913;39915;39916;39934;39941;39954;39964;39965;39969;40171;40172;40173;40178;40179;40269;40270;40272;40273;40298;40299;40311;40321;40322;40334;40536;40537;40538})</f>
        <v>39968</v>
      </c>
      <c r="I4" s="57">
        <f>WORKDAY(I3,1,{39806;39807;39808;39813;39814;39912;39913;39915;39916;39934;39941;39954;39964;39965;39969;40171;40172;40173;40178;40179;40269;40270;40272;40273;40298;40299;40311;40321;40322;40334;40536;40537;40538})</f>
        <v>39997</v>
      </c>
      <c r="J4" s="57">
        <f>WORKDAY(J3,1,{39806;39807;39808;39813;39814;39912;39913;39915;39916;39934;39941;39954;39964;39965;39969;40171;40172;40173;40178;40179;40269;40270;40272;40273;40298;40299;40311;40321;40322;40334;40536;40537;40538})</f>
        <v>40030</v>
      </c>
      <c r="K4" s="57">
        <f>WORKDAY(K3,1,{39806;39807;39808;39813;39814;39912;39913;39915;39916;39934;39941;39954;39964;39965;39969;40171;40172;40173;40178;40179;40269;40270;40272;40273;40298;40299;40311;40321;40322;40334;40536;40537;40538})</f>
        <v>40059</v>
      </c>
      <c r="L4" s="57">
        <f>WORKDAY(L3,1,{39806;39807;39808;39813;39814;39912;39913;39915;39916;39934;39941;39954;39964;39965;39969;40171;40172;40173;40178;40179;40269;40270;40272;40273;40298;40299;40311;40321;40322;40334;40536;40537;40538})</f>
        <v>40091</v>
      </c>
      <c r="M4" s="57">
        <f>WORKDAY(M3,1,{39806;39807;39808;39813;39814;39912;39913;39915;39916;39934;39941;39954;39964;39965;39969;40171;40172;40173;40178;40179;40269;40270;40272;40273;40298;40299;40311;40321;40322;40334;40536;40537;40538})</f>
        <v>40121</v>
      </c>
      <c r="N4" s="59">
        <f>WORKDAY(N3,1,{39806;39807;39808;39813;39814;39912;39913;39915;39916;39934;39941;39954;39964;39965;39969;40171;40172;40173;40178;40179;40269;40270;40272;40273;40298;40299;40311;40321;40322;40334;40536;40537;40538})</f>
        <v>40150</v>
      </c>
    </row>
    <row r="5" spans="1:14">
      <c r="A5" s="4" t="s">
        <v>8</v>
      </c>
      <c r="B5" s="5">
        <v>39813</v>
      </c>
      <c r="C5" s="56">
        <f>WORKDAY(C4,1,{39806;39807;39808;39813;39814;39912;39913;39915;39916;39934;39941;39954;39964;39965;39969;40171;40172;40173;40178;40179;40269;40270;40272;40273;40298;40299;40311;40321;40322;40334;40536;40537;40538})</f>
        <v>39820</v>
      </c>
      <c r="D5" s="57">
        <f>WORKDAY(D4,1,{39806;39807;39808;39813;39814;39912;39913;39915;39916;39934;39941;39954;39964;39965;39969;40171;40172;40173;40178;40179;40269;40270;40272;40273;40298;40299;40311;40321;40322;40334;40536;40537;40538})</f>
        <v>39849</v>
      </c>
      <c r="E5" s="57">
        <f>WORKDAY(E4,1,{39806;39807;39808;39813;39814;39912;39913;39915;39916;39934;39941;39954;39964;39965;39969;40171;40172;40173;40178;40179;40269;40270;40272;40273;40298;40299;40311;40321;40322;40334;40536;40537;40538})</f>
        <v>39877</v>
      </c>
      <c r="F5" s="57">
        <f>WORKDAY(F4,1,{39806;39807;39808;39813;39814;39912;39913;39915;39916;39934;39941;39954;39964;39965;39969;40171;40172;40173;40178;40179;40269;40270;40272;40273;40298;40299;40311;40321;40322;40334;40536;40537;40538})</f>
        <v>39909</v>
      </c>
      <c r="G5" s="57">
        <f>WORKDAY(G4,1,{39806;39807;39808;39813;39814;39912;39913;39915;39916;39934;39941;39954;39964;39965;39969;40171;40172;40173;40178;40179;40269;40270;40272;40273;40298;40299;40311;40321;40322;40334;40536;40537;40538})</f>
        <v>39939</v>
      </c>
      <c r="H5" s="57">
        <f>WORKDAY(H4,1,{39806;39807;39808;39813;39814;39912;39913;39915;39916;39934;39941;39954;39964;39965;39969;40171;40172;40173;40178;40179;40269;40270;40272;40273;40298;40299;40311;40321;40322;40334;40536;40537;40538})</f>
        <v>39972</v>
      </c>
      <c r="I5" s="57">
        <f>WORKDAY(I4,1,{39806;39807;39808;39813;39814;39912;39913;39915;39916;39934;39941;39954;39964;39965;39969;40171;40172;40173;40178;40179;40269;40270;40272;40273;40298;40299;40311;40321;40322;40334;40536;40537;40538})</f>
        <v>40000</v>
      </c>
      <c r="J5" s="57">
        <f>WORKDAY(J4,1,{39806;39807;39808;39813;39814;39912;39913;39915;39916;39934;39941;39954;39964;39965;39969;40171;40172;40173;40178;40179;40269;40270;40272;40273;40298;40299;40311;40321;40322;40334;40536;40537;40538})</f>
        <v>40031</v>
      </c>
      <c r="K5" s="57">
        <f>WORKDAY(K4,1,{39806;39807;39808;39813;39814;39912;39913;39915;39916;39934;39941;39954;39964;39965;39969;40171;40172;40173;40178;40179;40269;40270;40272;40273;40298;40299;40311;40321;40322;40334;40536;40537;40538})</f>
        <v>40060</v>
      </c>
      <c r="L5" s="57">
        <f>WORKDAY(L4,1,{39806;39807;39808;39813;39814;39912;39913;39915;39916;39934;39941;39954;39964;39965;39969;40171;40172;40173;40178;40179;40269;40270;40272;40273;40298;40299;40311;40321;40322;40334;40536;40537;40538})</f>
        <v>40092</v>
      </c>
      <c r="M5" s="57">
        <f>WORKDAY(M4,1,{39806;39807;39808;39813;39814;39912;39913;39915;39916;39934;39941;39954;39964;39965;39969;40171;40172;40173;40178;40179;40269;40270;40272;40273;40298;40299;40311;40321;40322;40334;40536;40537;40538})</f>
        <v>40122</v>
      </c>
      <c r="N5" s="59">
        <f>WORKDAY(N4,1,{39806;39807;39808;39813;39814;39912;39913;39915;39916;39934;39941;39954;39964;39965;39969;40171;40172;40173;40178;40179;40269;40270;40272;40273;40298;40299;40311;40321;40322;40334;40536;40537;40538})</f>
        <v>40151</v>
      </c>
    </row>
    <row r="6" spans="1:14">
      <c r="A6" s="4" t="s">
        <v>9</v>
      </c>
      <c r="B6" s="5">
        <v>39814</v>
      </c>
      <c r="C6" s="56">
        <f>WORKDAY(C5,1,{39806;39807;39808;39813;39814;39912;39913;39915;39916;39934;39941;39954;39964;39965;39969;40171;40172;40173;40178;40179;40269;40270;40272;40273;40298;40299;40311;40321;40322;40334;40536;40537;40538})</f>
        <v>39821</v>
      </c>
      <c r="D6" s="57">
        <f>WORKDAY(D5,1,{39806;39807;39808;39813;39814;39912;39913;39915;39916;39934;39941;39954;39964;39965;39969;40171;40172;40173;40178;40179;40269;40270;40272;40273;40298;40299;40311;40321;40322;40334;40536;40537;40538})</f>
        <v>39850</v>
      </c>
      <c r="E6" s="57">
        <f>WORKDAY(E5,1,{39806;39807;39808;39813;39814;39912;39913;39915;39916;39934;39941;39954;39964;39965;39969;40171;40172;40173;40178;40179;40269;40270;40272;40273;40298;40299;40311;40321;40322;40334;40536;40537;40538})</f>
        <v>39878</v>
      </c>
      <c r="F6" s="57">
        <f>WORKDAY(F5,1,{39806;39807;39808;39813;39814;39912;39913;39915;39916;39934;39941;39954;39964;39965;39969;40171;40172;40173;40178;40179;40269;40270;40272;40273;40298;40299;40311;40321;40322;40334;40536;40537;40538})</f>
        <v>39910</v>
      </c>
      <c r="G6" s="57">
        <f>WORKDAY(G5,1,{39806;39807;39808;39813;39814;39912;39913;39915;39916;39934;39941;39954;39964;39965;39969;40171;40172;40173;40178;40179;40269;40270;40272;40273;40298;40299;40311;40321;40322;40334;40536;40537;40538})</f>
        <v>39940</v>
      </c>
      <c r="H6" s="57">
        <f>WORKDAY(H5,1,{39806;39807;39808;39813;39814;39912;39913;39915;39916;39934;39941;39954;39964;39965;39969;40171;40172;40173;40178;40179;40269;40270;40272;40273;40298;40299;40311;40321;40322;40334;40536;40537;40538})</f>
        <v>39973</v>
      </c>
      <c r="I6" s="57">
        <f>WORKDAY(I5,1,{39806;39807;39808;39813;39814;39912;39913;39915;39916;39934;39941;39954;39964;39965;39969;40171;40172;40173;40178;40179;40269;40270;40272;40273;40298;40299;40311;40321;40322;40334;40536;40537;40538})</f>
        <v>40001</v>
      </c>
      <c r="J6" s="57">
        <f>WORKDAY(J5,1,{39806;39807;39808;39813;39814;39912;39913;39915;39916;39934;39941;39954;39964;39965;39969;40171;40172;40173;40178;40179;40269;40270;40272;40273;40298;40299;40311;40321;40322;40334;40536;40537;40538})</f>
        <v>40032</v>
      </c>
      <c r="K6" s="57">
        <f>WORKDAY(K5,1,{39806;39807;39808;39813;39814;39912;39913;39915;39916;39934;39941;39954;39964;39965;39969;40171;40172;40173;40178;40179;40269;40270;40272;40273;40298;40299;40311;40321;40322;40334;40536;40537;40538})</f>
        <v>40063</v>
      </c>
      <c r="L6" s="57">
        <f>WORKDAY(L5,1,{39806;39807;39808;39813;39814;39912;39913;39915;39916;39934;39941;39954;39964;39965;39969;40171;40172;40173;40178;40179;40269;40270;40272;40273;40298;40299;40311;40321;40322;40334;40536;40537;40538})</f>
        <v>40093</v>
      </c>
      <c r="M6" s="57">
        <f>WORKDAY(M5,1,{39806;39807;39808;39813;39814;39912;39913;39915;39916;39934;39941;39954;39964;39965;39969;40171;40172;40173;40178;40179;40269;40270;40272;40273;40298;40299;40311;40321;40322;40334;40536;40537;40538})</f>
        <v>40123</v>
      </c>
      <c r="N6" s="59">
        <f>WORKDAY(N5,1,{39806;39807;39808;39813;39814;39912;39913;39915;39916;39934;39941;39954;39964;39965;39969;40171;40172;40173;40178;40179;40269;40270;40272;40273;40298;40299;40311;40321;40322;40334;40536;40537;40538})</f>
        <v>40154</v>
      </c>
    </row>
    <row r="7" spans="1:14">
      <c r="A7" s="4" t="s">
        <v>10</v>
      </c>
      <c r="B7" s="5">
        <v>39912</v>
      </c>
      <c r="C7" s="56">
        <f>WORKDAY(C6,1,{39806;39807;39808;39813;39814;39912;39913;39915;39916;39934;39941;39954;39964;39965;39969;40171;40172;40173;40178;40179;40269;40270;40272;40273;40298;40299;40311;40321;40322;40334;40536;40537;40538})</f>
        <v>39822</v>
      </c>
      <c r="D7" s="57">
        <f>WORKDAY(D6,1,{39806;39807;39808;39813;39814;39912;39913;39915;39916;39934;39941;39954;39964;39965;39969;40171;40172;40173;40178;40179;40269;40270;40272;40273;40298;40299;40311;40321;40322;40334;40536;40537;40538})</f>
        <v>39853</v>
      </c>
      <c r="E7" s="57">
        <f>WORKDAY(E6,1,{39806;39807;39808;39813;39814;39912;39913;39915;39916;39934;39941;39954;39964;39965;39969;40171;40172;40173;40178;40179;40269;40270;40272;40273;40298;40299;40311;40321;40322;40334;40536;40537;40538})</f>
        <v>39881</v>
      </c>
      <c r="F7" s="57">
        <f>WORKDAY(F6,1,{39806;39807;39808;39813;39814;39912;39913;39915;39916;39934;39941;39954;39964;39965;39969;40171;40172;40173;40178;40179;40269;40270;40272;40273;40298;40299;40311;40321;40322;40334;40536;40537;40538})</f>
        <v>39911</v>
      </c>
      <c r="G7" s="57">
        <f>WORKDAY(G6,1,{39806;39807;39808;39813;39814;39912;39913;39915;39916;39934;39941;39954;39964;39965;39969;40171;40172;40173;40178;40179;40269;40270;40272;40273;40298;40299;40311;40321;40322;40334;40536;40537;40538})</f>
        <v>39944</v>
      </c>
      <c r="H7" s="57">
        <f>WORKDAY(H6,1,{39806;39807;39808;39813;39814;39912;39913;39915;39916;39934;39941;39954;39964;39965;39969;40171;40172;40173;40178;40179;40269;40270;40272;40273;40298;40299;40311;40321;40322;40334;40536;40537;40538})</f>
        <v>39974</v>
      </c>
      <c r="I7" s="57">
        <f>WORKDAY(I6,1,{39806;39807;39808;39813;39814;39912;39913;39915;39916;39934;39941;39954;39964;39965;39969;40171;40172;40173;40178;40179;40269;40270;40272;40273;40298;40299;40311;40321;40322;40334;40536;40537;40538})</f>
        <v>40002</v>
      </c>
      <c r="J7" s="57">
        <f>WORKDAY(J6,1,{39806;39807;39808;39813;39814;39912;39913;39915;39916;39934;39941;39954;39964;39965;39969;40171;40172;40173;40178;40179;40269;40270;40272;40273;40298;40299;40311;40321;40322;40334;40536;40537;40538})</f>
        <v>40035</v>
      </c>
      <c r="K7" s="57">
        <f>WORKDAY(K6,1,{39806;39807;39808;39813;39814;39912;39913;39915;39916;39934;39941;39954;39964;39965;39969;40171;40172;40173;40178;40179;40269;40270;40272;40273;40298;40299;40311;40321;40322;40334;40536;40537;40538})</f>
        <v>40064</v>
      </c>
      <c r="L7" s="57">
        <f>WORKDAY(L6,1,{39806;39807;39808;39813;39814;39912;39913;39915;39916;39934;39941;39954;39964;39965;39969;40171;40172;40173;40178;40179;40269;40270;40272;40273;40298;40299;40311;40321;40322;40334;40536;40537;40538})</f>
        <v>40094</v>
      </c>
      <c r="M7" s="57">
        <f>WORKDAY(M6,1,{39806;39807;39808;39813;39814;39912;39913;39915;39916;39934;39941;39954;39964;39965;39969;40171;40172;40173;40178;40179;40269;40270;40272;40273;40298;40299;40311;40321;40322;40334;40536;40537;40538})</f>
        <v>40126</v>
      </c>
      <c r="N7" s="59">
        <f>WORKDAY(N6,1,{39806;39807;39808;39813;39814;39912;39913;39915;39916;39934;39941;39954;39964;39965;39969;40171;40172;40173;40178;40179;40269;40270;40272;40273;40298;40299;40311;40321;40322;40334;40536;40537;40538})</f>
        <v>40155</v>
      </c>
    </row>
    <row r="8" spans="1:14">
      <c r="A8" s="4" t="s">
        <v>11</v>
      </c>
      <c r="B8" s="5">
        <v>39913</v>
      </c>
      <c r="C8" s="56">
        <f>WORKDAY(C7,1,{39806;39807;39808;39813;39814;39912;39913;39915;39916;39934;39941;39954;39964;39965;39969;40171;40172;40173;40178;40179;40269;40270;40272;40273;40298;40299;40311;40321;40322;40334;40536;40537;40538})</f>
        <v>39825</v>
      </c>
      <c r="D8" s="57">
        <f>WORKDAY(D7,1,{39806;39807;39808;39813;39814;39912;39913;39915;39916;39934;39941;39954;39964;39965;39969;40171;40172;40173;40178;40179;40269;40270;40272;40273;40298;40299;40311;40321;40322;40334;40536;40537;40538})</f>
        <v>39854</v>
      </c>
      <c r="E8" s="57">
        <f>WORKDAY(E7,1,{39806;39807;39808;39813;39814;39912;39913;39915;39916;39934;39941;39954;39964;39965;39969;40171;40172;40173;40178;40179;40269;40270;40272;40273;40298;40299;40311;40321;40322;40334;40536;40537;40538})</f>
        <v>39882</v>
      </c>
      <c r="F8" s="57">
        <f>WORKDAY(F7,1,{39806;39807;39808;39813;39814;39912;39913;39915;39916;39934;39941;39954;39964;39965;39969;40171;40172;40173;40178;40179;40269;40270;40272;40273;40298;40299;40311;40321;40322;40334;40536;40537;40538})</f>
        <v>39917</v>
      </c>
      <c r="G8" s="57">
        <f>WORKDAY(G7,1,{39806;39807;39808;39813;39814;39912;39913;39915;39916;39934;39941;39954;39964;39965;39969;40171;40172;40173;40178;40179;40269;40270;40272;40273;40298;40299;40311;40321;40322;40334;40536;40537;40538})</f>
        <v>39945</v>
      </c>
      <c r="H8" s="57">
        <f>WORKDAY(H7,1,{39806;39807;39808;39813;39814;39912;39913;39915;39916;39934;39941;39954;39964;39965;39969;40171;40172;40173;40178;40179;40269;40270;40272;40273;40298;40299;40311;40321;40322;40334;40536;40537;40538})</f>
        <v>39975</v>
      </c>
      <c r="I8" s="57">
        <f>WORKDAY(I7,1,{39806;39807;39808;39813;39814;39912;39913;39915;39916;39934;39941;39954;39964;39965;39969;40171;40172;40173;40178;40179;40269;40270;40272;40273;40298;40299;40311;40321;40322;40334;40536;40537;40538})</f>
        <v>40003</v>
      </c>
      <c r="J8" s="57">
        <f>WORKDAY(J7,1,{39806;39807;39808;39813;39814;39912;39913;39915;39916;39934;39941;39954;39964;39965;39969;40171;40172;40173;40178;40179;40269;40270;40272;40273;40298;40299;40311;40321;40322;40334;40536;40537;40538})</f>
        <v>40036</v>
      </c>
      <c r="K8" s="57">
        <f>WORKDAY(K7,1,{39806;39807;39808;39813;39814;39912;39913;39915;39916;39934;39941;39954;39964;39965;39969;40171;40172;40173;40178;40179;40269;40270;40272;40273;40298;40299;40311;40321;40322;40334;40536;40537;40538})</f>
        <v>40065</v>
      </c>
      <c r="L8" s="57">
        <f>WORKDAY(L7,1,{39806;39807;39808;39813;39814;39912;39913;39915;39916;39934;39941;39954;39964;39965;39969;40171;40172;40173;40178;40179;40269;40270;40272;40273;40298;40299;40311;40321;40322;40334;40536;40537;40538})</f>
        <v>40095</v>
      </c>
      <c r="M8" s="57">
        <f>WORKDAY(M7,1,{39806;39807;39808;39813;39814;39912;39913;39915;39916;39934;39941;39954;39964;39965;39969;40171;40172;40173;40178;40179;40269;40270;40272;40273;40298;40299;40311;40321;40322;40334;40536;40537;40538})</f>
        <v>40127</v>
      </c>
      <c r="N8" s="59">
        <f>WORKDAY(N7,1,{39806;39807;39808;39813;39814;39912;39913;39915;39916;39934;39941;39954;39964;39965;39969;40171;40172;40173;40178;40179;40269;40270;40272;40273;40298;40299;40311;40321;40322;40334;40536;40537;40538})</f>
        <v>40156</v>
      </c>
    </row>
    <row r="9" spans="1:14">
      <c r="A9" s="4" t="s">
        <v>12</v>
      </c>
      <c r="B9" s="5">
        <v>39915</v>
      </c>
      <c r="C9" s="56">
        <f>WORKDAY(C8,1,{39806;39807;39808;39813;39814;39912;39913;39915;39916;39934;39941;39954;39964;39965;39969;40171;40172;40173;40178;40179;40269;40270;40272;40273;40298;40299;40311;40321;40322;40334;40536;40537;40538})</f>
        <v>39826</v>
      </c>
      <c r="D9" s="57">
        <f>WORKDAY(D8,1,{39806;39807;39808;39813;39814;39912;39913;39915;39916;39934;39941;39954;39964;39965;39969;40171;40172;40173;40178;40179;40269;40270;40272;40273;40298;40299;40311;40321;40322;40334;40536;40537;40538})</f>
        <v>39855</v>
      </c>
      <c r="E9" s="57">
        <f>WORKDAY(E8,1,{39806;39807;39808;39813;39814;39912;39913;39915;39916;39934;39941;39954;39964;39965;39969;40171;40172;40173;40178;40179;40269;40270;40272;40273;40298;40299;40311;40321;40322;40334;40536;40537;40538})</f>
        <v>39883</v>
      </c>
      <c r="F9" s="57">
        <f>WORKDAY(F8,1,{39806;39807;39808;39813;39814;39912;39913;39915;39916;39934;39941;39954;39964;39965;39969;40171;40172;40173;40178;40179;40269;40270;40272;40273;40298;40299;40311;40321;40322;40334;40536;40537;40538})</f>
        <v>39918</v>
      </c>
      <c r="G9" s="57">
        <f>WORKDAY(G8,1,{39806;39807;39808;39813;39814;39912;39913;39915;39916;39934;39941;39954;39964;39965;39969;40171;40172;40173;40178;40179;40269;40270;40272;40273;40298;40299;40311;40321;40322;40334;40536;40537;40538})</f>
        <v>39946</v>
      </c>
      <c r="H9" s="57">
        <f>WORKDAY(H8,1,{39806;39807;39808;39813;39814;39912;39913;39915;39916;39934;39941;39954;39964;39965;39969;40171;40172;40173;40178;40179;40269;40270;40272;40273;40298;40299;40311;40321;40322;40334;40536;40537;40538})</f>
        <v>39976</v>
      </c>
      <c r="I9" s="57">
        <f>WORKDAY(I8,1,{39806;39807;39808;39813;39814;39912;39913;39915;39916;39934;39941;39954;39964;39965;39969;40171;40172;40173;40178;40179;40269;40270;40272;40273;40298;40299;40311;40321;40322;40334;40536;40537;40538})</f>
        <v>40004</v>
      </c>
      <c r="J9" s="57">
        <f>WORKDAY(J8,1,{39806;39807;39808;39813;39814;39912;39913;39915;39916;39934;39941;39954;39964;39965;39969;40171;40172;40173;40178;40179;40269;40270;40272;40273;40298;40299;40311;40321;40322;40334;40536;40537;40538})</f>
        <v>40037</v>
      </c>
      <c r="K9" s="57">
        <f>WORKDAY(K8,1,{39806;39807;39808;39813;39814;39912;39913;39915;39916;39934;39941;39954;39964;39965;39969;40171;40172;40173;40178;40179;40269;40270;40272;40273;40298;40299;40311;40321;40322;40334;40536;40537;40538})</f>
        <v>40066</v>
      </c>
      <c r="L9" s="57">
        <f>WORKDAY(L8,1,{39806;39807;39808;39813;39814;39912;39913;39915;39916;39934;39941;39954;39964;39965;39969;40171;40172;40173;40178;40179;40269;40270;40272;40273;40298;40299;40311;40321;40322;40334;40536;40537;40538})</f>
        <v>40098</v>
      </c>
      <c r="M9" s="57">
        <f>WORKDAY(M8,1,{39806;39807;39808;39813;39814;39912;39913;39915;39916;39934;39941;39954;39964;39965;39969;40171;40172;40173;40178;40179;40269;40270;40272;40273;40298;40299;40311;40321;40322;40334;40536;40537;40538})</f>
        <v>40128</v>
      </c>
      <c r="N9" s="59">
        <f>WORKDAY(N8,1,{39806;39807;39808;39813;39814;39912;39913;39915;39916;39934;39941;39954;39964;39965;39969;40171;40172;40173;40178;40179;40269;40270;40272;40273;40298;40299;40311;40321;40322;40334;40536;40537;40538})</f>
        <v>40157</v>
      </c>
    </row>
    <row r="10" spans="1:14">
      <c r="A10" s="4" t="s">
        <v>13</v>
      </c>
      <c r="B10" s="5">
        <v>39916</v>
      </c>
      <c r="C10" s="56">
        <f>WORKDAY(C9,1,{39806;39807;39808;39813;39814;39912;39913;39915;39916;39934;39941;39954;39964;39965;39969;40171;40172;40173;40178;40179;40269;40270;40272;40273;40298;40299;40311;40321;40322;40334;40536;40537;40538})</f>
        <v>39827</v>
      </c>
      <c r="D10" s="57">
        <f>WORKDAY(D9,1,{39806;39807;39808;39813;39814;39912;39913;39915;39916;39934;39941;39954;39964;39965;39969;40171;40172;40173;40178;40179;40269;40270;40272;40273;40298;40299;40311;40321;40322;40334;40536;40537;40538})</f>
        <v>39856</v>
      </c>
      <c r="E10" s="57">
        <f>WORKDAY(E9,1,{39806;39807;39808;39813;39814;39912;39913;39915;39916;39934;39941;39954;39964;39965;39969;40171;40172;40173;40178;40179;40269;40270;40272;40273;40298;40299;40311;40321;40322;40334;40536;40537;40538})</f>
        <v>39884</v>
      </c>
      <c r="F10" s="57">
        <f>WORKDAY(F9,1,{39806;39807;39808;39813;39814;39912;39913;39915;39916;39934;39941;39954;39964;39965;39969;40171;40172;40173;40178;40179;40269;40270;40272;40273;40298;40299;40311;40321;40322;40334;40536;40537;40538})</f>
        <v>39919</v>
      </c>
      <c r="G10" s="57">
        <f>WORKDAY(G9,1,{39806;39807;39808;39813;39814;39912;39913;39915;39916;39934;39941;39954;39964;39965;39969;40171;40172;40173;40178;40179;40269;40270;40272;40273;40298;40299;40311;40321;40322;40334;40536;40537;40538})</f>
        <v>39947</v>
      </c>
      <c r="H10" s="57">
        <f>WORKDAY(H9,1,{39806;39807;39808;39813;39814;39912;39913;39915;39916;39934;39941;39954;39964;39965;39969;40171;40172;40173;40178;40179;40269;40270;40272;40273;40298;40299;40311;40321;40322;40334;40536;40537;40538})</f>
        <v>39979</v>
      </c>
      <c r="I10" s="57">
        <f>WORKDAY(I9,1,{39806;39807;39808;39813;39814;39912;39913;39915;39916;39934;39941;39954;39964;39965;39969;40171;40172;40173;40178;40179;40269;40270;40272;40273;40298;40299;40311;40321;40322;40334;40536;40537;40538})</f>
        <v>40007</v>
      </c>
      <c r="J10" s="57">
        <f>WORKDAY(J9,1,{39806;39807;39808;39813;39814;39912;39913;39915;39916;39934;39941;39954;39964;39965;39969;40171;40172;40173;40178;40179;40269;40270;40272;40273;40298;40299;40311;40321;40322;40334;40536;40537;40538})</f>
        <v>40038</v>
      </c>
      <c r="K10" s="57">
        <f>WORKDAY(K9,1,{39806;39807;39808;39813;39814;39912;39913;39915;39916;39934;39941;39954;39964;39965;39969;40171;40172;40173;40178;40179;40269;40270;40272;40273;40298;40299;40311;40321;40322;40334;40536;40537;40538})</f>
        <v>40067</v>
      </c>
      <c r="L10" s="57">
        <f>WORKDAY(L9,1,{39806;39807;39808;39813;39814;39912;39913;39915;39916;39934;39941;39954;39964;39965;39969;40171;40172;40173;40178;40179;40269;40270;40272;40273;40298;40299;40311;40321;40322;40334;40536;40537;40538})</f>
        <v>40099</v>
      </c>
      <c r="M10" s="57">
        <f>WORKDAY(M9,1,{39806;39807;39808;39813;39814;39912;39913;39915;39916;39934;39941;39954;39964;39965;39969;40171;40172;40173;40178;40179;40269;40270;40272;40273;40298;40299;40311;40321;40322;40334;40536;40537;40538})</f>
        <v>40129</v>
      </c>
      <c r="N10" s="59">
        <f>WORKDAY(N9,1,{39806;39807;39808;39813;39814;39912;39913;39915;39916;39934;39941;39954;39964;39965;39969;40171;40172;40173;40178;40179;40269;40270;40272;40273;40298;40299;40311;40321;40322;40334;40536;40537;40538})</f>
        <v>40158</v>
      </c>
    </row>
    <row r="11" spans="1:14">
      <c r="A11" s="6" t="s">
        <v>14</v>
      </c>
      <c r="B11" s="7">
        <v>39934</v>
      </c>
      <c r="C11" s="56">
        <f>WORKDAY(C10,1,{39806;39807;39808;39813;39814;39912;39913;39915;39916;39934;39941;39954;39964;39965;39969;40171;40172;40173;40178;40179;40269;40270;40272;40273;40298;40299;40311;40321;40322;40334;40536;40537;40538})</f>
        <v>39828</v>
      </c>
      <c r="D11" s="57">
        <f>WORKDAY(D10,1,{39806;39807;39808;39813;39814;39912;39913;39915;39916;39934;39941;39954;39964;39965;39969;40171;40172;40173;40178;40179;40269;40270;40272;40273;40298;40299;40311;40321;40322;40334;40536;40537;40538})</f>
        <v>39857</v>
      </c>
      <c r="E11" s="57">
        <f>WORKDAY(E10,1,{39806;39807;39808;39813;39814;39912;39913;39915;39916;39934;39941;39954;39964;39965;39969;40171;40172;40173;40178;40179;40269;40270;40272;40273;40298;40299;40311;40321;40322;40334;40536;40537;40538})</f>
        <v>39885</v>
      </c>
      <c r="F11" s="57">
        <f>WORKDAY(F10,1,{39806;39807;39808;39813;39814;39912;39913;39915;39916;39934;39941;39954;39964;39965;39969;40171;40172;40173;40178;40179;40269;40270;40272;40273;40298;40299;40311;40321;40322;40334;40536;40537;40538})</f>
        <v>39920</v>
      </c>
      <c r="G11" s="57">
        <f>WORKDAY(G10,1,{39806;39807;39808;39813;39814;39912;39913;39915;39916;39934;39941;39954;39964;39965;39969;40171;40172;40173;40178;40179;40269;40270;40272;40273;40298;40299;40311;40321;40322;40334;40536;40537;40538})</f>
        <v>39948</v>
      </c>
      <c r="H11" s="57">
        <f>WORKDAY(H10,1,{39806;39807;39808;39813;39814;39912;39913;39915;39916;39934;39941;39954;39964;39965;39969;40171;40172;40173;40178;40179;40269;40270;40272;40273;40298;40299;40311;40321;40322;40334;40536;40537;40538})</f>
        <v>39980</v>
      </c>
      <c r="I11" s="57">
        <f>WORKDAY(I10,1,{39806;39807;39808;39813;39814;39912;39913;39915;39916;39934;39941;39954;39964;39965;39969;40171;40172;40173;40178;40179;40269;40270;40272;40273;40298;40299;40311;40321;40322;40334;40536;40537;40538})</f>
        <v>40008</v>
      </c>
      <c r="J11" s="57">
        <f>WORKDAY(J10,1,{39806;39807;39808;39813;39814;39912;39913;39915;39916;39934;39941;39954;39964;39965;39969;40171;40172;40173;40178;40179;40269;40270;40272;40273;40298;40299;40311;40321;40322;40334;40536;40537;40538})</f>
        <v>40039</v>
      </c>
      <c r="K11" s="57">
        <f>WORKDAY(K10,1,{39806;39807;39808;39813;39814;39912;39913;39915;39916;39934;39941;39954;39964;39965;39969;40171;40172;40173;40178;40179;40269;40270;40272;40273;40298;40299;40311;40321;40322;40334;40536;40537;40538})</f>
        <v>40070</v>
      </c>
      <c r="L11" s="57">
        <f>WORKDAY(L10,1,{39806;39807;39808;39813;39814;39912;39913;39915;39916;39934;39941;39954;39964;39965;39969;40171;40172;40173;40178;40179;40269;40270;40272;40273;40298;40299;40311;40321;40322;40334;40536;40537;40538})</f>
        <v>40100</v>
      </c>
      <c r="M11" s="57">
        <f>WORKDAY(M10,1,{39806;39807;39808;39813;39814;39912;39913;39915;39916;39934;39941;39954;39964;39965;39969;40171;40172;40173;40178;40179;40269;40270;40272;40273;40298;40299;40311;40321;40322;40334;40536;40537;40538})</f>
        <v>40130</v>
      </c>
      <c r="N11" s="59">
        <f>WORKDAY(N10,1,{39806;39807;39808;39813;39814;39912;39913;39915;39916;39934;39941;39954;39964;39965;39969;40171;40172;40173;40178;40179;40269;40270;40272;40273;40298;40299;40311;40321;40322;40334;40536;40537;40538})</f>
        <v>40161</v>
      </c>
    </row>
    <row r="12" spans="1:14">
      <c r="A12" s="4" t="s">
        <v>15</v>
      </c>
      <c r="B12" s="5">
        <v>39941</v>
      </c>
      <c r="C12" s="56">
        <f>WORKDAY(C11,1,{39806;39807;39808;39813;39814;39912;39913;39915;39916;39934;39941;39954;39964;39965;39969;40171;40172;40173;40178;40179;40269;40270;40272;40273;40298;40299;40311;40321;40322;40334;40536;40537;40538})</f>
        <v>39829</v>
      </c>
      <c r="D12" s="57">
        <f>WORKDAY(D11,1,{39806;39807;39808;39813;39814;39912;39913;39915;39916;39934;39941;39954;39964;39965;39969;40171;40172;40173;40178;40179;40269;40270;40272;40273;40298;40299;40311;40321;40322;40334;40536;40537;40538})</f>
        <v>39860</v>
      </c>
      <c r="E12" s="57">
        <f>WORKDAY(E11,1,{39806;39807;39808;39813;39814;39912;39913;39915;39916;39934;39941;39954;39964;39965;39969;40171;40172;40173;40178;40179;40269;40270;40272;40273;40298;40299;40311;40321;40322;40334;40536;40537;40538})</f>
        <v>39888</v>
      </c>
      <c r="F12" s="57">
        <f>WORKDAY(F11,1,{39806;39807;39808;39813;39814;39912;39913;39915;39916;39934;39941;39954;39964;39965;39969;40171;40172;40173;40178;40179;40269;40270;40272;40273;40298;40299;40311;40321;40322;40334;40536;40537;40538})</f>
        <v>39923</v>
      </c>
      <c r="G12" s="57">
        <f>WORKDAY(G11,1,{39806;39807;39808;39813;39814;39912;39913;39915;39916;39934;39941;39954;39964;39965;39969;40171;40172;40173;40178;40179;40269;40270;40272;40273;40298;40299;40311;40321;40322;40334;40536;40537;40538})</f>
        <v>39951</v>
      </c>
      <c r="H12" s="57">
        <f>WORKDAY(H11,1,{39806;39807;39808;39813;39814;39912;39913;39915;39916;39934;39941;39954;39964;39965;39969;40171;40172;40173;40178;40179;40269;40270;40272;40273;40298;40299;40311;40321;40322;40334;40536;40537;40538})</f>
        <v>39981</v>
      </c>
      <c r="I12" s="57">
        <f>WORKDAY(I11,1,{39806;39807;39808;39813;39814;39912;39913;39915;39916;39934;39941;39954;39964;39965;39969;40171;40172;40173;40178;40179;40269;40270;40272;40273;40298;40299;40311;40321;40322;40334;40536;40537;40538})</f>
        <v>40009</v>
      </c>
      <c r="J12" s="57">
        <f>WORKDAY(J11,1,{39806;39807;39808;39813;39814;39912;39913;39915;39916;39934;39941;39954;39964;39965;39969;40171;40172;40173;40178;40179;40269;40270;40272;40273;40298;40299;40311;40321;40322;40334;40536;40537;40538})</f>
        <v>40042</v>
      </c>
      <c r="K12" s="57">
        <f>WORKDAY(K11,1,{39806;39807;39808;39813;39814;39912;39913;39915;39916;39934;39941;39954;39964;39965;39969;40171;40172;40173;40178;40179;40269;40270;40272;40273;40298;40299;40311;40321;40322;40334;40536;40537;40538})</f>
        <v>40071</v>
      </c>
      <c r="L12" s="57">
        <f>WORKDAY(L11,1,{39806;39807;39808;39813;39814;39912;39913;39915;39916;39934;39941;39954;39964;39965;39969;40171;40172;40173;40178;40179;40269;40270;40272;40273;40298;40299;40311;40321;40322;40334;40536;40537;40538})</f>
        <v>40101</v>
      </c>
      <c r="M12" s="57">
        <f>WORKDAY(M11,1,{39806;39807;39808;39813;39814;39912;39913;39915;39916;39934;39941;39954;39964;39965;39969;40171;40172;40173;40178;40179;40269;40270;40272;40273;40298;40299;40311;40321;40322;40334;40536;40537;40538})</f>
        <v>40133</v>
      </c>
      <c r="N12" s="59">
        <f>WORKDAY(N11,1,{39806;39807;39808;39813;39814;39912;39913;39915;39916;39934;39941;39954;39964;39965;39969;40171;40172;40173;40178;40179;40269;40270;40272;40273;40298;40299;40311;40321;40322;40334;40536;40537;40538})</f>
        <v>40162</v>
      </c>
    </row>
    <row r="13" spans="1:14">
      <c r="A13" s="4" t="s">
        <v>16</v>
      </c>
      <c r="B13" s="5">
        <v>39954</v>
      </c>
      <c r="C13" s="56">
        <f>WORKDAY(C12,1,{39806;39807;39808;39813;39814;39912;39913;39915;39916;39934;39941;39954;39964;39965;39969;40171;40172;40173;40178;40179;40269;40270;40272;40273;40298;40299;40311;40321;40322;40334;40536;40537;40538})</f>
        <v>39832</v>
      </c>
      <c r="D13" s="57">
        <f>WORKDAY(D12,1,{39806;39807;39808;39813;39814;39912;39913;39915;39916;39934;39941;39954;39964;39965;39969;40171;40172;40173;40178;40179;40269;40270;40272;40273;40298;40299;40311;40321;40322;40334;40536;40537;40538})</f>
        <v>39861</v>
      </c>
      <c r="E13" s="57">
        <f>WORKDAY(E12,1,{39806;39807;39808;39813;39814;39912;39913;39915;39916;39934;39941;39954;39964;39965;39969;40171;40172;40173;40178;40179;40269;40270;40272;40273;40298;40299;40311;40321;40322;40334;40536;40537;40538})</f>
        <v>39889</v>
      </c>
      <c r="F13" s="57">
        <f>WORKDAY(F12,1,{39806;39807;39808;39813;39814;39912;39913;39915;39916;39934;39941;39954;39964;39965;39969;40171;40172;40173;40178;40179;40269;40270;40272;40273;40298;40299;40311;40321;40322;40334;40536;40537;40538})</f>
        <v>39924</v>
      </c>
      <c r="G13" s="57">
        <f>WORKDAY(G12,1,{39806;39807;39808;39813;39814;39912;39913;39915;39916;39934;39941;39954;39964;39965;39969;40171;40172;40173;40178;40179;40269;40270;40272;40273;40298;40299;40311;40321;40322;40334;40536;40537;40538})</f>
        <v>39952</v>
      </c>
      <c r="H13" s="57">
        <f>WORKDAY(H12,1,{39806;39807;39808;39813;39814;39912;39913;39915;39916;39934;39941;39954;39964;39965;39969;40171;40172;40173;40178;40179;40269;40270;40272;40273;40298;40299;40311;40321;40322;40334;40536;40537;40538})</f>
        <v>39982</v>
      </c>
      <c r="I13" s="57">
        <f>WORKDAY(I12,1,{39806;39807;39808;39813;39814;39912;39913;39915;39916;39934;39941;39954;39964;39965;39969;40171;40172;40173;40178;40179;40269;40270;40272;40273;40298;40299;40311;40321;40322;40334;40536;40537;40538})</f>
        <v>40010</v>
      </c>
      <c r="J13" s="57">
        <f>WORKDAY(J12,1,{39806;39807;39808;39813;39814;39912;39913;39915;39916;39934;39941;39954;39964;39965;39969;40171;40172;40173;40178;40179;40269;40270;40272;40273;40298;40299;40311;40321;40322;40334;40536;40537;40538})</f>
        <v>40043</v>
      </c>
      <c r="K13" s="57">
        <f>WORKDAY(K12,1,{39806;39807;39808;39813;39814;39912;39913;39915;39916;39934;39941;39954;39964;39965;39969;40171;40172;40173;40178;40179;40269;40270;40272;40273;40298;40299;40311;40321;40322;40334;40536;40537;40538})</f>
        <v>40072</v>
      </c>
      <c r="L13" s="57">
        <f>WORKDAY(L12,1,{39806;39807;39808;39813;39814;39912;39913;39915;39916;39934;39941;39954;39964;39965;39969;40171;40172;40173;40178;40179;40269;40270;40272;40273;40298;40299;40311;40321;40322;40334;40536;40537;40538})</f>
        <v>40102</v>
      </c>
      <c r="M13" s="57">
        <f>WORKDAY(M12,1,{39806;39807;39808;39813;39814;39912;39913;39915;39916;39934;39941;39954;39964;39965;39969;40171;40172;40173;40178;40179;40269;40270;40272;40273;40298;40299;40311;40321;40322;40334;40536;40537;40538})</f>
        <v>40134</v>
      </c>
      <c r="N13" s="59">
        <f>WORKDAY(N12,1,{39806;39807;39808;39813;39814;39912;39913;39915;39916;39934;39941;39954;39964;39965;39969;40171;40172;40173;40178;40179;40269;40270;40272;40273;40298;40299;40311;40321;40322;40334;40536;40537;40538})</f>
        <v>40163</v>
      </c>
    </row>
    <row r="14" spans="1:14">
      <c r="A14" s="4" t="s">
        <v>17</v>
      </c>
      <c r="B14" s="5">
        <v>39964</v>
      </c>
      <c r="C14" s="56">
        <f>WORKDAY(C13,1,{39806;39807;39808;39813;39814;39912;39913;39915;39916;39934;39941;39954;39964;39965;39969;40171;40172;40173;40178;40179;40269;40270;40272;40273;40298;40299;40311;40321;40322;40334;40536;40537;40538})</f>
        <v>39833</v>
      </c>
      <c r="D14" s="57">
        <f>WORKDAY(D13,1,{39806;39807;39808;39813;39814;39912;39913;39915;39916;39934;39941;39954;39964;39965;39969;40171;40172;40173;40178;40179;40269;40270;40272;40273;40298;40299;40311;40321;40322;40334;40536;40537;40538})</f>
        <v>39862</v>
      </c>
      <c r="E14" s="57">
        <f>WORKDAY(E13,1,{39806;39807;39808;39813;39814;39912;39913;39915;39916;39934;39941;39954;39964;39965;39969;40171;40172;40173;40178;40179;40269;40270;40272;40273;40298;40299;40311;40321;40322;40334;40536;40537;40538})</f>
        <v>39890</v>
      </c>
      <c r="F14" s="57">
        <f>WORKDAY(F13,1,{39806;39807;39808;39813;39814;39912;39913;39915;39916;39934;39941;39954;39964;39965;39969;40171;40172;40173;40178;40179;40269;40270;40272;40273;40298;40299;40311;40321;40322;40334;40536;40537;40538})</f>
        <v>39925</v>
      </c>
      <c r="G14" s="57">
        <f>WORKDAY(G13,1,{39806;39807;39808;39813;39814;39912;39913;39915;39916;39934;39941;39954;39964;39965;39969;40171;40172;40173;40178;40179;40269;40270;40272;40273;40298;40299;40311;40321;40322;40334;40536;40537;40538})</f>
        <v>39953</v>
      </c>
      <c r="H14" s="57">
        <f>WORKDAY(H13,1,{39806;39807;39808;39813;39814;39912;39913;39915;39916;39934;39941;39954;39964;39965;39969;40171;40172;40173;40178;40179;40269;40270;40272;40273;40298;40299;40311;40321;40322;40334;40536;40537;40538})</f>
        <v>39983</v>
      </c>
      <c r="I14" s="57">
        <f>WORKDAY(I13,1,{39806;39807;39808;39813;39814;39912;39913;39915;39916;39934;39941;39954;39964;39965;39969;40171;40172;40173;40178;40179;40269;40270;40272;40273;40298;40299;40311;40321;40322;40334;40536;40537;40538})</f>
        <v>40011</v>
      </c>
      <c r="J14" s="57">
        <f>WORKDAY(J13,1,{39806;39807;39808;39813;39814;39912;39913;39915;39916;39934;39941;39954;39964;39965;39969;40171;40172;40173;40178;40179;40269;40270;40272;40273;40298;40299;40311;40321;40322;40334;40536;40537;40538})</f>
        <v>40044</v>
      </c>
      <c r="K14" s="57">
        <f>WORKDAY(K13,1,{39806;39807;39808;39813;39814;39912;39913;39915;39916;39934;39941;39954;39964;39965;39969;40171;40172;40173;40178;40179;40269;40270;40272;40273;40298;40299;40311;40321;40322;40334;40536;40537;40538})</f>
        <v>40073</v>
      </c>
      <c r="L14" s="57">
        <f>WORKDAY(L13,1,{39806;39807;39808;39813;39814;39912;39913;39915;39916;39934;39941;39954;39964;39965;39969;40171;40172;40173;40178;40179;40269;40270;40272;40273;40298;40299;40311;40321;40322;40334;40536;40537;40538})</f>
        <v>40105</v>
      </c>
      <c r="M14" s="57">
        <f>WORKDAY(M13,1,{39806;39807;39808;39813;39814;39912;39913;39915;39916;39934;39941;39954;39964;39965;39969;40171;40172;40173;40178;40179;40269;40270;40272;40273;40298;40299;40311;40321;40322;40334;40536;40537;40538})</f>
        <v>40135</v>
      </c>
      <c r="N14" s="59">
        <f>WORKDAY(N13,1,{39806;39807;39808;39813;39814;39912;39913;39915;39916;39934;39941;39954;39964;39965;39969;40171;40172;40173;40178;40179;40269;40270;40272;40273;40298;40299;40311;40321;40322;40334;40536;40537;40538})</f>
        <v>40164</v>
      </c>
    </row>
    <row r="15" spans="1:14">
      <c r="A15" s="4" t="s">
        <v>18</v>
      </c>
      <c r="B15" s="5">
        <v>39965</v>
      </c>
      <c r="C15" s="56">
        <f>WORKDAY(C14,1,{39806;39807;39808;39813;39814;39912;39913;39915;39916;39934;39941;39954;39964;39965;39969;40171;40172;40173;40178;40179;40269;40270;40272;40273;40298;40299;40311;40321;40322;40334;40536;40537;40538})</f>
        <v>39834</v>
      </c>
      <c r="D15" s="57">
        <f>WORKDAY(D14,1,{39806;39807;39808;39813;39814;39912;39913;39915;39916;39934;39941;39954;39964;39965;39969;40171;40172;40173;40178;40179;40269;40270;40272;40273;40298;40299;40311;40321;40322;40334;40536;40537;40538})</f>
        <v>39863</v>
      </c>
      <c r="E15" s="57">
        <f>WORKDAY(E14,1,{39806;39807;39808;39813;39814;39912;39913;39915;39916;39934;39941;39954;39964;39965;39969;40171;40172;40173;40178;40179;40269;40270;40272;40273;40298;40299;40311;40321;40322;40334;40536;40537;40538})</f>
        <v>39891</v>
      </c>
      <c r="F15" s="57">
        <f>WORKDAY(F14,1,{39806;39807;39808;39813;39814;39912;39913;39915;39916;39934;39941;39954;39964;39965;39969;40171;40172;40173;40178;40179;40269;40270;40272;40273;40298;40299;40311;40321;40322;40334;40536;40537;40538})</f>
        <v>39926</v>
      </c>
      <c r="G15" s="57">
        <f>WORKDAY(G14,1,{39806;39807;39808;39813;39814;39912;39913;39915;39916;39934;39941;39954;39964;39965;39969;40171;40172;40173;40178;40179;40269;40270;40272;40273;40298;40299;40311;40321;40322;40334;40536;40537;40538})</f>
        <v>39955</v>
      </c>
      <c r="H15" s="57">
        <f>WORKDAY(H14,1,{39806;39807;39808;39813;39814;39912;39913;39915;39916;39934;39941;39954;39964;39965;39969;40171;40172;40173;40178;40179;40269;40270;40272;40273;40298;40299;40311;40321;40322;40334;40536;40537;40538})</f>
        <v>39986</v>
      </c>
      <c r="I15" s="57">
        <f>WORKDAY(I14,1,{39806;39807;39808;39813;39814;39912;39913;39915;39916;39934;39941;39954;39964;39965;39969;40171;40172;40173;40178;40179;40269;40270;40272;40273;40298;40299;40311;40321;40322;40334;40536;40537;40538})</f>
        <v>40014</v>
      </c>
      <c r="J15" s="57">
        <f>WORKDAY(J14,1,{39806;39807;39808;39813;39814;39912;39913;39915;39916;39934;39941;39954;39964;39965;39969;40171;40172;40173;40178;40179;40269;40270;40272;40273;40298;40299;40311;40321;40322;40334;40536;40537;40538})</f>
        <v>40045</v>
      </c>
      <c r="K15" s="57">
        <f>WORKDAY(K14,1,{39806;39807;39808;39813;39814;39912;39913;39915;39916;39934;39941;39954;39964;39965;39969;40171;40172;40173;40178;40179;40269;40270;40272;40273;40298;40299;40311;40321;40322;40334;40536;40537;40538})</f>
        <v>40074</v>
      </c>
      <c r="L15" s="57">
        <f>WORKDAY(L14,1,{39806;39807;39808;39813;39814;39912;39913;39915;39916;39934;39941;39954;39964;39965;39969;40171;40172;40173;40178;40179;40269;40270;40272;40273;40298;40299;40311;40321;40322;40334;40536;40537;40538})</f>
        <v>40106</v>
      </c>
      <c r="M15" s="57">
        <f>WORKDAY(M14,1,{39806;39807;39808;39813;39814;39912;39913;39915;39916;39934;39941;39954;39964;39965;39969;40171;40172;40173;40178;40179;40269;40270;40272;40273;40298;40299;40311;40321;40322;40334;40536;40537;40538})</f>
        <v>40136</v>
      </c>
      <c r="N15" s="59">
        <f>WORKDAY(N14,1,{39806;39807;39808;39813;39814;39912;39913;39915;39916;39934;39941;39954;39964;39965;39969;40171;40172;40173;40178;40179;40269;40270;40272;40273;40298;40299;40311;40321;40322;40334;40536;40537;40538})</f>
        <v>40165</v>
      </c>
    </row>
    <row r="16" spans="1:14">
      <c r="A16" s="4" t="s">
        <v>19</v>
      </c>
      <c r="B16" s="5">
        <v>39969</v>
      </c>
      <c r="C16" s="56">
        <f>WORKDAY(C15,1,{39806;39807;39808;39813;39814;39912;39913;39915;39916;39934;39941;39954;39964;39965;39969;40171;40172;40173;40178;40179;40269;40270;40272;40273;40298;40299;40311;40321;40322;40334;40536;40537;40538})</f>
        <v>39835</v>
      </c>
      <c r="D16" s="57">
        <f>WORKDAY(D15,1,{39806;39807;39808;39813;39814;39912;39913;39915;39916;39934;39941;39954;39964;39965;39969;40171;40172;40173;40178;40179;40269;40270;40272;40273;40298;40299;40311;40321;40322;40334;40536;40537;40538})</f>
        <v>39864</v>
      </c>
      <c r="E16" s="57">
        <f>WORKDAY(E15,1,{39806;39807;39808;39813;39814;39912;39913;39915;39916;39934;39941;39954;39964;39965;39969;40171;40172;40173;40178;40179;40269;40270;40272;40273;40298;40299;40311;40321;40322;40334;40536;40537;40538})</f>
        <v>39892</v>
      </c>
      <c r="F16" s="57">
        <f>WORKDAY(F15,1,{39806;39807;39808;39813;39814;39912;39913;39915;39916;39934;39941;39954;39964;39965;39969;40171;40172;40173;40178;40179;40269;40270;40272;40273;40298;40299;40311;40321;40322;40334;40536;40537;40538})</f>
        <v>39927</v>
      </c>
      <c r="G16" s="57">
        <f>WORKDAY(G15,1,{39806;39807;39808;39813;39814;39912;39913;39915;39916;39934;39941;39954;39964;39965;39969;40171;40172;40173;40178;40179;40269;40270;40272;40273;40298;40299;40311;40321;40322;40334;40536;40537;40538})</f>
        <v>39958</v>
      </c>
      <c r="H16" s="57">
        <f>WORKDAY(H15,1,{39806;39807;39808;39813;39814;39912;39913;39915;39916;39934;39941;39954;39964;39965;39969;40171;40172;40173;40178;40179;40269;40270;40272;40273;40298;40299;40311;40321;40322;40334;40536;40537;40538})</f>
        <v>39987</v>
      </c>
      <c r="I16" s="57">
        <f>WORKDAY(I15,1,{39806;39807;39808;39813;39814;39912;39913;39915;39916;39934;39941;39954;39964;39965;39969;40171;40172;40173;40178;40179;40269;40270;40272;40273;40298;40299;40311;40321;40322;40334;40536;40537;40538})</f>
        <v>40015</v>
      </c>
      <c r="J16" s="57">
        <f>WORKDAY(J15,1,{39806;39807;39808;39813;39814;39912;39913;39915;39916;39934;39941;39954;39964;39965;39969;40171;40172;40173;40178;40179;40269;40270;40272;40273;40298;40299;40311;40321;40322;40334;40536;40537;40538})</f>
        <v>40046</v>
      </c>
      <c r="K16" s="57">
        <f>WORKDAY(K15,1,{39806;39807;39808;39813;39814;39912;39913;39915;39916;39934;39941;39954;39964;39965;39969;40171;40172;40173;40178;40179;40269;40270;40272;40273;40298;40299;40311;40321;40322;40334;40536;40537;40538})</f>
        <v>40077</v>
      </c>
      <c r="L16" s="57">
        <f>WORKDAY(L15,1,{39806;39807;39808;39813;39814;39912;39913;39915;39916;39934;39941;39954;39964;39965;39969;40171;40172;40173;40178;40179;40269;40270;40272;40273;40298;40299;40311;40321;40322;40334;40536;40537;40538})</f>
        <v>40107</v>
      </c>
      <c r="M16" s="57">
        <f>WORKDAY(M15,1,{39806;39807;39808;39813;39814;39912;39913;39915;39916;39934;39941;39954;39964;39965;39969;40171;40172;40173;40178;40179;40269;40270;40272;40273;40298;40299;40311;40321;40322;40334;40536;40537;40538})</f>
        <v>40137</v>
      </c>
      <c r="N16" s="59">
        <f>WORKDAY(N15,1,{39806;39807;39808;39813;39814;39912;39913;39915;39916;39934;39941;39954;39964;39965;39969;40171;40172;40173;40178;40179;40269;40270;40272;40273;40298;40299;40311;40321;40322;40334;40536;40537;40538})</f>
        <v>40168</v>
      </c>
    </row>
    <row r="17" spans="1:19">
      <c r="A17" s="4" t="s">
        <v>5</v>
      </c>
      <c r="B17" s="5">
        <v>40171</v>
      </c>
      <c r="C17" s="56">
        <f>WORKDAY(C16,1,{39806;39807;39808;39813;39814;39912;39913;39915;39916;39934;39941;39954;39964;39965;39969;40171;40172;40173;40178;40179;40269;40270;40272;40273;40298;40299;40311;40321;40322;40334;40536;40537;40538})</f>
        <v>39836</v>
      </c>
      <c r="D17" s="57">
        <f>WORKDAY(D16,1,{39806;39807;39808;39813;39814;39912;39913;39915;39916;39934;39941;39954;39964;39965;39969;40171;40172;40173;40178;40179;40269;40270;40272;40273;40298;40299;40311;40321;40322;40334;40536;40537;40538})</f>
        <v>39867</v>
      </c>
      <c r="E17" s="57">
        <f>WORKDAY(E16,1,{39806;39807;39808;39813;39814;39912;39913;39915;39916;39934;39941;39954;39964;39965;39969;40171;40172;40173;40178;40179;40269;40270;40272;40273;40298;40299;40311;40321;40322;40334;40536;40537;40538})</f>
        <v>39895</v>
      </c>
      <c r="F17" s="57">
        <f>WORKDAY(F16,1,{39806;39807;39808;39813;39814;39912;39913;39915;39916;39934;39941;39954;39964;39965;39969;40171;40172;40173;40178;40179;40269;40270;40272;40273;40298;40299;40311;40321;40322;40334;40536;40537;40538})</f>
        <v>39930</v>
      </c>
      <c r="G17" s="57">
        <f>WORKDAY(G16,1,{39806;39807;39808;39813;39814;39912;39913;39915;39916;39934;39941;39954;39964;39965;39969;40171;40172;40173;40178;40179;40269;40270;40272;40273;40298;40299;40311;40321;40322;40334;40536;40537;40538})</f>
        <v>39959</v>
      </c>
      <c r="H17" s="57">
        <f>WORKDAY(H16,1,{39806;39807;39808;39813;39814;39912;39913;39915;39916;39934;39941;39954;39964;39965;39969;40171;40172;40173;40178;40179;40269;40270;40272;40273;40298;40299;40311;40321;40322;40334;40536;40537;40538})</f>
        <v>39988</v>
      </c>
      <c r="I17" s="57">
        <f>WORKDAY(I16,1,{39806;39807;39808;39813;39814;39912;39913;39915;39916;39934;39941;39954;39964;39965;39969;40171;40172;40173;40178;40179;40269;40270;40272;40273;40298;40299;40311;40321;40322;40334;40536;40537;40538})</f>
        <v>40016</v>
      </c>
      <c r="J17" s="57">
        <f>WORKDAY(J16,1,{39806;39807;39808;39813;39814;39912;39913;39915;39916;39934;39941;39954;39964;39965;39969;40171;40172;40173;40178;40179;40269;40270;40272;40273;40298;40299;40311;40321;40322;40334;40536;40537;40538})</f>
        <v>40049</v>
      </c>
      <c r="K17" s="57">
        <f>WORKDAY(K16,1,{39806;39807;39808;39813;39814;39912;39913;39915;39916;39934;39941;39954;39964;39965;39969;40171;40172;40173;40178;40179;40269;40270;40272;40273;40298;40299;40311;40321;40322;40334;40536;40537;40538})</f>
        <v>40078</v>
      </c>
      <c r="L17" s="57">
        <f>WORKDAY(L16,1,{39806;39807;39808;39813;39814;39912;39913;39915;39916;39934;39941;39954;39964;39965;39969;40171;40172;40173;40178;40179;40269;40270;40272;40273;40298;40299;40311;40321;40322;40334;40536;40537;40538})</f>
        <v>40108</v>
      </c>
      <c r="M17" s="57">
        <f>WORKDAY(M16,1,{39806;39807;39808;39813;39814;39912;39913;39915;39916;39934;39941;39954;39964;39965;39969;40171;40172;40173;40178;40179;40269;40270;40272;40273;40298;40299;40311;40321;40322;40334;40536;40537;40538})</f>
        <v>40140</v>
      </c>
      <c r="N17" s="59">
        <f>WORKDAY(N16,1,{39806;39807;39808;39813;39814;39912;39913;39915;39916;39934;39941;39954;39964;39965;39969;40171;40172;40173;40178;40179;40269;40270;40272;40273;40298;40299;40311;40321;40322;40334;40536;40537;40538})</f>
        <v>40169</v>
      </c>
      <c r="R17" s="1"/>
      <c r="S17" s="1"/>
    </row>
    <row r="18" spans="1:19">
      <c r="A18" s="4" t="s">
        <v>6</v>
      </c>
      <c r="B18" s="5">
        <v>40172</v>
      </c>
      <c r="C18" s="56">
        <f>WORKDAY(C17,1,{39806;39807;39808;39813;39814;39912;39913;39915;39916;39934;39941;39954;39964;39965;39969;40171;40172;40173;40178;40179;40269;40270;40272;40273;40298;40299;40311;40321;40322;40334;40536;40537;40538})</f>
        <v>39839</v>
      </c>
      <c r="D18" s="57">
        <f>WORKDAY(D17,1,{39806;39807;39808;39813;39814;39912;39913;39915;39916;39934;39941;39954;39964;39965;39969;40171;40172;40173;40178;40179;40269;40270;40272;40273;40298;40299;40311;40321;40322;40334;40536;40537;40538})</f>
        <v>39868</v>
      </c>
      <c r="E18" s="57">
        <f>WORKDAY(E17,1,{39806;39807;39808;39813;39814;39912;39913;39915;39916;39934;39941;39954;39964;39965;39969;40171;40172;40173;40178;40179;40269;40270;40272;40273;40298;40299;40311;40321;40322;40334;40536;40537;40538})</f>
        <v>39896</v>
      </c>
      <c r="F18" s="57">
        <f>WORKDAY(F17,1,{39806;39807;39808;39813;39814;39912;39913;39915;39916;39934;39941;39954;39964;39965;39969;40171;40172;40173;40178;40179;40269;40270;40272;40273;40298;40299;40311;40321;40322;40334;40536;40537;40538})</f>
        <v>39931</v>
      </c>
      <c r="G18" s="57">
        <f>WORKDAY(G17,1,{39806;39807;39808;39813;39814;39912;39913;39915;39916;39934;39941;39954;39964;39965;39969;40171;40172;40173;40178;40179;40269;40270;40272;40273;40298;40299;40311;40321;40322;40334;40536;40537;40538})</f>
        <v>39960</v>
      </c>
      <c r="H18" s="57">
        <f>WORKDAY(H17,1,{39806;39807;39808;39813;39814;39912;39913;39915;39916;39934;39941;39954;39964;39965;39969;40171;40172;40173;40178;40179;40269;40270;40272;40273;40298;40299;40311;40321;40322;40334;40536;40537;40538})</f>
        <v>39989</v>
      </c>
      <c r="I18" s="57">
        <f>WORKDAY(I17,1,{39806;39807;39808;39813;39814;39912;39913;39915;39916;39934;39941;39954;39964;39965;39969;40171;40172;40173;40178;40179;40269;40270;40272;40273;40298;40299;40311;40321;40322;40334;40536;40537;40538})</f>
        <v>40017</v>
      </c>
      <c r="J18" s="57">
        <f>WORKDAY(J17,1,{39806;39807;39808;39813;39814;39912;39913;39915;39916;39934;39941;39954;39964;39965;39969;40171;40172;40173;40178;40179;40269;40270;40272;40273;40298;40299;40311;40321;40322;40334;40536;40537;40538})</f>
        <v>40050</v>
      </c>
      <c r="K18" s="57">
        <f>WORKDAY(K17,1,{39806;39807;39808;39813;39814;39912;39913;39915;39916;39934;39941;39954;39964;39965;39969;40171;40172;40173;40178;40179;40269;40270;40272;40273;40298;40299;40311;40321;40322;40334;40536;40537;40538})</f>
        <v>40079</v>
      </c>
      <c r="L18" s="57">
        <f>WORKDAY(L17,1,{39806;39807;39808;39813;39814;39912;39913;39915;39916;39934;39941;39954;39964;39965;39969;40171;40172;40173;40178;40179;40269;40270;40272;40273;40298;40299;40311;40321;40322;40334;40536;40537;40538})</f>
        <v>40109</v>
      </c>
      <c r="M18" s="57">
        <f>WORKDAY(M17,1,{39806;39807;39808;39813;39814;39912;39913;39915;39916;39934;39941;39954;39964;39965;39969;40171;40172;40173;40178;40179;40269;40270;40272;40273;40298;40299;40311;40321;40322;40334;40536;40537;40538})</f>
        <v>40141</v>
      </c>
      <c r="N18" s="59">
        <f>WORKDAY(N17,1,{39806;39807;39808;39813;39814;39912;39913;39915;39916;39934;39941;39954;39964;39965;39969;40171;40172;40173;40178;40179;40269;40270;40272;40273;40298;40299;40311;40321;40322;40334;40536;40537;40538})</f>
        <v>40170</v>
      </c>
      <c r="S18" s="1"/>
    </row>
    <row r="19" spans="1:19">
      <c r="A19" s="4" t="s">
        <v>7</v>
      </c>
      <c r="B19" s="5">
        <v>40173</v>
      </c>
      <c r="C19" s="56">
        <f>WORKDAY(C18,1,{39806;39807;39808;39813;39814;39912;39913;39915;39916;39934;39941;39954;39964;39965;39969;40171;40172;40173;40178;40179;40269;40270;40272;40273;40298;40299;40311;40321;40322;40334;40536;40537;40538})</f>
        <v>39840</v>
      </c>
      <c r="D19" s="57">
        <f>WORKDAY(D18,1,{39806;39807;39808;39813;39814;39912;39913;39915;39916;39934;39941;39954;39964;39965;39969;40171;40172;40173;40178;40179;40269;40270;40272;40273;40298;40299;40311;40321;40322;40334;40536;40537;40538})</f>
        <v>39869</v>
      </c>
      <c r="E19" s="57">
        <f>WORKDAY(E18,1,{39806;39807;39808;39813;39814;39912;39913;39915;39916;39934;39941;39954;39964;39965;39969;40171;40172;40173;40178;40179;40269;40270;40272;40273;40298;40299;40311;40321;40322;40334;40536;40537;40538})</f>
        <v>39897</v>
      </c>
      <c r="F19" s="57">
        <f>WORKDAY(F18,1,{39806;39807;39808;39813;39814;39912;39913;39915;39916;39934;39941;39954;39964;39965;39969;40171;40172;40173;40178;40179;40269;40270;40272;40273;40298;40299;40311;40321;40322;40334;40536;40537;40538})</f>
        <v>39932</v>
      </c>
      <c r="G19" s="57">
        <f>WORKDAY(G18,1,{39806;39807;39808;39813;39814;39912;39913;39915;39916;39934;39941;39954;39964;39965;39969;40171;40172;40173;40178;40179;40269;40270;40272;40273;40298;40299;40311;40321;40322;40334;40536;40537;40538})</f>
        <v>39961</v>
      </c>
      <c r="H19" s="57">
        <f>WORKDAY(H18,1,{39806;39807;39808;39813;39814;39912;39913;39915;39916;39934;39941;39954;39964;39965;39969;40171;40172;40173;40178;40179;40269;40270;40272;40273;40298;40299;40311;40321;40322;40334;40536;40537;40538})</f>
        <v>39990</v>
      </c>
      <c r="I19" s="57">
        <f>WORKDAY(I18,1,{39806;39807;39808;39813;39814;39912;39913;39915;39916;39934;39941;39954;39964;39965;39969;40171;40172;40173;40178;40179;40269;40270;40272;40273;40298;40299;40311;40321;40322;40334;40536;40537;40538})</f>
        <v>40018</v>
      </c>
      <c r="J19" s="57">
        <f>WORKDAY(J18,1,{39806;39807;39808;39813;39814;39912;39913;39915;39916;39934;39941;39954;39964;39965;39969;40171;40172;40173;40178;40179;40269;40270;40272;40273;40298;40299;40311;40321;40322;40334;40536;40537;40538})</f>
        <v>40051</v>
      </c>
      <c r="K19" s="57">
        <f>WORKDAY(K18,1,{39806;39807;39808;39813;39814;39912;39913;39915;39916;39934;39941;39954;39964;39965;39969;40171;40172;40173;40178;40179;40269;40270;40272;40273;40298;40299;40311;40321;40322;40334;40536;40537;40538})</f>
        <v>40080</v>
      </c>
      <c r="L19" s="57">
        <f>WORKDAY(L18,1,{39806;39807;39808;39813;39814;39912;39913;39915;39916;39934;39941;39954;39964;39965;39969;40171;40172;40173;40178;40179;40269;40270;40272;40273;40298;40299;40311;40321;40322;40334;40536;40537;40538})</f>
        <v>40112</v>
      </c>
      <c r="M19" s="57">
        <f>WORKDAY(M18,1,{39806;39807;39808;39813;39814;39912;39913;39915;39916;39934;39941;39954;39964;39965;39969;40171;40172;40173;40178;40179;40269;40270;40272;40273;40298;40299;40311;40321;40322;40334;40536;40537;40538})</f>
        <v>40142</v>
      </c>
      <c r="N19" s="59">
        <f>WORKDAY(N18,1,{39806;39807;39808;39813;39814;39912;39913;39915;39916;39934;39941;39954;39964;39965;39969;40171;40172;40173;40178;40179;40269;40270;40272;40273;40298;40299;40311;40321;40322;40334;40536;40537;40538})</f>
        <v>40175</v>
      </c>
    </row>
    <row r="20" spans="1:19">
      <c r="A20" s="4" t="s">
        <v>8</v>
      </c>
      <c r="B20" s="5">
        <v>40178</v>
      </c>
      <c r="C20" s="56">
        <f>WORKDAY(C19,1,{39806;39807;39808;39813;39814;39912;39913;39915;39916;39934;39941;39954;39964;39965;39969;40171;40172;40173;40178;40179;40269;40270;40272;40273;40298;40299;40311;40321;40322;40334;40536;40537;40538})</f>
        <v>39841</v>
      </c>
      <c r="D20" s="57">
        <f>WORKDAY(D19,1,{39806;39807;39808;39813;39814;39912;39913;39915;39916;39934;39941;39954;39964;39965;39969;40171;40172;40173;40178;40179;40269;40270;40272;40273;40298;40299;40311;40321;40322;40334;40536;40537;40538})</f>
        <v>39870</v>
      </c>
      <c r="E20" s="57">
        <f>WORKDAY(E19,1,{39806;39807;39808;39813;39814;39912;39913;39915;39916;39934;39941;39954;39964;39965;39969;40171;40172;40173;40178;40179;40269;40270;40272;40273;40298;40299;40311;40321;40322;40334;40536;40537;40538})</f>
        <v>39898</v>
      </c>
      <c r="F20" s="57">
        <f>WORKDAY(F19,1,{39806;39807;39808;39813;39814;39912;39913;39915;39916;39934;39941;39954;39964;39965;39969;40171;40172;40173;40178;40179;40269;40270;40272;40273;40298;40299;40311;40321;40322;40334;40536;40537;40538})</f>
        <v>39933</v>
      </c>
      <c r="G20" s="57">
        <f>WORKDAY(G19,1,{39806;39807;39808;39813;39814;39912;39913;39915;39916;39934;39941;39954;39964;39965;39969;40171;40172;40173;40178;40179;40269;40270;40272;40273;40298;40299;40311;40321;40322;40334;40536;40537;40538})</f>
        <v>39962</v>
      </c>
      <c r="H20" s="57">
        <f>WORKDAY(H19,1,{39806;39807;39808;39813;39814;39912;39913;39915;39916;39934;39941;39954;39964;39965;39969;40171;40172;40173;40178;40179;40269;40270;40272;40273;40298;40299;40311;40321;40322;40334;40536;40537;40538})</f>
        <v>39993</v>
      </c>
      <c r="I20" s="57">
        <f>WORKDAY(I19,1,{39806;39807;39808;39813;39814;39912;39913;39915;39916;39934;39941;39954;39964;39965;39969;40171;40172;40173;40178;40179;40269;40270;40272;40273;40298;40299;40311;40321;40322;40334;40536;40537;40538})</f>
        <v>40021</v>
      </c>
      <c r="J20" s="57">
        <f>WORKDAY(J19,1,{39806;39807;39808;39813;39814;39912;39913;39915;39916;39934;39941;39954;39964;39965;39969;40171;40172;40173;40178;40179;40269;40270;40272;40273;40298;40299;40311;40321;40322;40334;40536;40537;40538})</f>
        <v>40052</v>
      </c>
      <c r="K20" s="57">
        <f>WORKDAY(K19,1,{39806;39807;39808;39813;39814;39912;39913;39915;39916;39934;39941;39954;39964;39965;39969;40171;40172;40173;40178;40179;40269;40270;40272;40273;40298;40299;40311;40321;40322;40334;40536;40537;40538})</f>
        <v>40081</v>
      </c>
      <c r="L20" s="57">
        <f>WORKDAY(L19,1,{39806;39807;39808;39813;39814;39912;39913;39915;39916;39934;39941;39954;39964;39965;39969;40171;40172;40173;40178;40179;40269;40270;40272;40273;40298;40299;40311;40321;40322;40334;40536;40537;40538})</f>
        <v>40113</v>
      </c>
      <c r="M20" s="57">
        <f>WORKDAY(M19,1,{39806;39807;39808;39813;39814;39912;39913;39915;39916;39934;39941;39954;39964;39965;39969;40171;40172;40173;40178;40179;40269;40270;40272;40273;40298;40299;40311;40321;40322;40334;40536;40537;40538})</f>
        <v>40143</v>
      </c>
      <c r="N20" s="59">
        <f>WORKDAY(N19,1,{39806;39807;39808;39813;39814;39912;39913;39915;39916;39934;39941;39954;39964;39965;39969;40171;40172;40173;40178;40179;40269;40270;40272;40273;40298;40299;40311;40321;40322;40334;40536;40537;40538})</f>
        <v>40176</v>
      </c>
    </row>
    <row r="21" spans="1:19">
      <c r="C21" s="56">
        <f>WORKDAY(C20,1,{39806;39807;39808;39813;39814;39912;39913;39915;39916;39934;39941;39954;39964;39965;39969;40171;40172;40173;40178;40179;40269;40270;40272;40273;40298;40299;40311;40321;40322;40334;40536;40537;40538})</f>
        <v>39842</v>
      </c>
      <c r="D21" s="57">
        <f>WORKDAY(D20,1,{39806;39807;39808;39813;39814;39912;39913;39915;39916;39934;39941;39954;39964;39965;39969;40171;40172;40173;40178;40179;40269;40270;40272;40273;40298;40299;40311;40321;40322;40334;40536;40537;40538})</f>
        <v>39871</v>
      </c>
      <c r="E21" s="57">
        <f>WORKDAY(E20,1,{39806;39807;39808;39813;39814;39912;39913;39915;39916;39934;39941;39954;39964;39965;39969;40171;40172;40173;40178;40179;40269;40270;40272;40273;40298;40299;40311;40321;40322;40334;40536;40537;40538})</f>
        <v>39899</v>
      </c>
      <c r="F21" s="60"/>
      <c r="G21" s="60"/>
      <c r="H21" s="57">
        <f>WORKDAY(H20,1,{39806;39807;39808;39813;39814;39912;39913;39915;39916;39934;39941;39954;39964;39965;39969;40171;40172;40173;40178;40179;40269;40270;40272;40273;40298;40299;40311;40321;40322;40334;40536;40537;40538})</f>
        <v>39994</v>
      </c>
      <c r="I21" s="57">
        <f>WORKDAY(I20,1,{39806;39807;39808;39813;39814;39912;39913;39915;39916;39934;39941;39954;39964;39965;39969;40171;40172;40173;40178;40179;40269;40270;40272;40273;40298;40299;40311;40321;40322;40334;40536;40537;40538})</f>
        <v>40022</v>
      </c>
      <c r="J21" s="57">
        <f>WORKDAY(J20,1,{39806;39807;39808;39813;39814;39912;39913;39915;39916;39934;39941;39954;39964;39965;39969;40171;40172;40173;40178;40179;40269;40270;40272;40273;40298;40299;40311;40321;40322;40334;40536;40537;40538})</f>
        <v>40053</v>
      </c>
      <c r="K21" s="57">
        <f>WORKDAY(K20,1,{39806;39807;39808;39813;39814;39912;39913;39915;39916;39934;39941;39954;39964;39965;39969;40171;40172;40173;40178;40179;40269;40270;40272;40273;40298;40299;40311;40321;40322;40334;40536;40537;40538})</f>
        <v>40084</v>
      </c>
      <c r="L21" s="57">
        <f>WORKDAY(L20,1,{39806;39807;39808;39813;39814;39912;39913;39915;39916;39934;39941;39954;39964;39965;39969;40171;40172;40173;40178;40179;40269;40270;40272;40273;40298;40299;40311;40321;40322;40334;40536;40537;40538})</f>
        <v>40114</v>
      </c>
      <c r="M21" s="57">
        <f>WORKDAY(M20,1,{39806;39807;39808;39813;39814;39912;39913;39915;39916;39934;39941;39954;39964;39965;39969;40171;40172;40173;40178;40179;40269;40270;40272;40273;40298;40299;40311;40321;40322;40334;40536;40537;40538})</f>
        <v>40144</v>
      </c>
      <c r="N21" s="59">
        <f>WORKDAY(N20,1,{39806;39807;39808;39813;39814;39912;39913;39915;39916;39934;39941;39954;39964;39965;39969;40171;40172;40173;40178;40179;40269;40270;40272;40273;40298;40299;40311;40321;40322;40334;40536;40537;40538})</f>
        <v>40177</v>
      </c>
    </row>
    <row r="22" spans="1:19">
      <c r="C22" s="56">
        <f>WORKDAY(C21,1,{39806;39807;39808;39813;39814;39912;39913;39915;39916;39934;39941;39954;39964;39965;39969;40171;40172;40173;40178;40179;40269;40270;40272;40273;40298;40299;40311;40321;40322;40334;40536;40537;40538})</f>
        <v>39843</v>
      </c>
      <c r="D22" s="60"/>
      <c r="E22" s="57">
        <f>WORKDAY(E21,1,{39806;39807;39808;39813;39814;39912;39913;39915;39916;39934;39941;39954;39964;39965;39969;40171;40172;40173;40178;40179;40269;40270;40272;40273;40298;40299;40311;40321;40322;40334;40536;40537;40538})</f>
        <v>39902</v>
      </c>
      <c r="F22" s="60"/>
      <c r="G22" s="60"/>
      <c r="H22" s="60"/>
      <c r="I22" s="57">
        <f>WORKDAY(I21,1,{39806;39807;39808;39813;39814;39912;39913;39915;39916;39934;39941;39954;39964;39965;39969;40171;40172;40173;40178;40179;40269;40270;40272;40273;40298;40299;40311;40321;40322;40334;40536;40537;40538})</f>
        <v>40023</v>
      </c>
      <c r="J22" s="57">
        <f>WORKDAY(J21,1,{39806;39807;39808;39813;39814;39912;39913;39915;39916;39934;39941;39954;39964;39965;39969;40171;40172;40173;40178;40179;40269;40270;40272;40273;40298;40299;40311;40321;40322;40334;40536;40537;40538})</f>
        <v>40056</v>
      </c>
      <c r="K22" s="57">
        <f>WORKDAY(K21,1,{39806;39807;39808;39813;39814;39912;39913;39915;39916;39934;39941;39954;39964;39965;39969;40171;40172;40173;40178;40179;40269;40270;40272;40273;40298;40299;40311;40321;40322;40334;40536;40537;40538})</f>
        <v>40085</v>
      </c>
      <c r="L22" s="57">
        <f>WORKDAY(L21,1,{39806;39807;39808;39813;39814;39912;39913;39915;39916;39934;39941;39954;39964;39965;39969;40171;40172;40173;40178;40179;40269;40270;40272;40273;40298;40299;40311;40321;40322;40334;40536;40537;40538})</f>
        <v>40115</v>
      </c>
      <c r="M22" s="57">
        <f>WORKDAY(M21,1,{39806;39807;39808;39813;39814;39912;39913;39915;39916;39934;39941;39954;39964;39965;39969;40171;40172;40173;40178;40179;40269;40270;40272;40273;40298;40299;40311;40321;40322;40334;40536;40537;40538})</f>
        <v>40147</v>
      </c>
      <c r="N22" s="59"/>
    </row>
    <row r="23" spans="1:19">
      <c r="C23" s="56"/>
      <c r="D23" s="60"/>
      <c r="E23" s="57">
        <f>WORKDAY(E22,1,{39806;39807;39808;39813;39814;39912;39913;39915;39916;39934;39941;39954;39964;39965;39969;40171;40172;40173;40178;40179;40269;40270;40272;40273;40298;40299;40311;40321;40322;40334;40536;40537;40538})</f>
        <v>39903</v>
      </c>
      <c r="F23" s="60"/>
      <c r="G23" s="60"/>
      <c r="H23" s="60"/>
      <c r="I23" s="57">
        <f>WORKDAY(I22,1,{39806;39807;39808;39813;39814;39912;39913;39915;39916;39934;39941;39954;39964;39965;39969;40171;40172;40173;40178;40179;40269;40270;40272;40273;40298;40299;40311;40321;40322;40334;40536;40537;40538})</f>
        <v>40024</v>
      </c>
      <c r="J23" s="60"/>
      <c r="K23" s="57">
        <f>WORKDAY(K22,1,{39806;39807;39808;39813;39814;39912;39913;39915;39916;39934;39941;39954;39964;39965;39969;40171;40172;40173;40178;40179;40269;40270;40272;40273;40298;40299;40311;40321;40322;40334;40536;40537;40538})</f>
        <v>40086</v>
      </c>
      <c r="L23" s="57">
        <f>WORKDAY(L22,1,{39806;39807;39808;39813;39814;39912;39913;39915;39916;39934;39941;39954;39964;39965;39969;40171;40172;40173;40178;40179;40269;40270;40272;40273;40298;40299;40311;40321;40322;40334;40536;40537;40538})</f>
        <v>40116</v>
      </c>
      <c r="M23" s="60"/>
      <c r="N23" s="59"/>
    </row>
    <row r="24" spans="1:19" ht="15.75" thickBot="1">
      <c r="C24" s="61"/>
      <c r="D24" s="62"/>
      <c r="E24" s="62"/>
      <c r="F24" s="62"/>
      <c r="G24" s="62"/>
      <c r="H24" s="62"/>
      <c r="I24" s="63">
        <f>WORKDAY(I23,1,{39806;39807;39808;39813;39814;39912;39913;39915;39916;39934;39941;39954;39964;39965;39969;40171;40172;40173;40178;40179;40269;40270;40272;40273;40298;40299;40311;40321;40322;40334;40536;40537;40538})</f>
        <v>40025</v>
      </c>
      <c r="J24" s="62"/>
      <c r="K24" s="62"/>
      <c r="L24" s="62"/>
      <c r="M24" s="62"/>
      <c r="N24" s="64"/>
    </row>
    <row r="25" spans="1:19">
      <c r="N25" s="1"/>
    </row>
    <row r="26" spans="1:19">
      <c r="N26" s="1"/>
    </row>
    <row r="27" spans="1:19">
      <c r="N27" s="1"/>
    </row>
    <row r="37" spans="13:13">
      <c r="M37" s="1"/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Ark6"/>
  <dimension ref="A1:B15"/>
  <sheetViews>
    <sheetView workbookViewId="0"/>
  </sheetViews>
  <sheetFormatPr defaultRowHeight="15"/>
  <cols>
    <col min="2" max="2" width="10.42578125" bestFit="1" customWidth="1"/>
  </cols>
  <sheetData>
    <row r="1" spans="1:2">
      <c r="A1" t="s">
        <v>9</v>
      </c>
      <c r="B1" s="1">
        <v>40179</v>
      </c>
    </row>
    <row r="2" spans="1:2">
      <c r="A2" t="s">
        <v>10</v>
      </c>
      <c r="B2" s="1">
        <v>40269</v>
      </c>
    </row>
    <row r="3" spans="1:2">
      <c r="A3" t="s">
        <v>11</v>
      </c>
      <c r="B3" s="1">
        <v>40270</v>
      </c>
    </row>
    <row r="4" spans="1:2">
      <c r="A4" t="s">
        <v>12</v>
      </c>
      <c r="B4" s="1">
        <v>40272</v>
      </c>
    </row>
    <row r="5" spans="1:2">
      <c r="A5" t="s">
        <v>13</v>
      </c>
      <c r="B5" s="1">
        <v>40273</v>
      </c>
    </row>
    <row r="6" spans="1:2">
      <c r="A6" t="s">
        <v>15</v>
      </c>
      <c r="B6" s="1">
        <v>40298</v>
      </c>
    </row>
    <row r="7" spans="1:2">
      <c r="A7" s="3" t="s">
        <v>14</v>
      </c>
      <c r="B7" s="2">
        <v>40299</v>
      </c>
    </row>
    <row r="8" spans="1:2">
      <c r="A8" t="s">
        <v>16</v>
      </c>
      <c r="B8" s="1">
        <v>40311</v>
      </c>
    </row>
    <row r="9" spans="1:2">
      <c r="A9" t="s">
        <v>17</v>
      </c>
      <c r="B9" s="1">
        <v>40321</v>
      </c>
    </row>
    <row r="10" spans="1:2">
      <c r="A10" t="s">
        <v>18</v>
      </c>
      <c r="B10" s="1">
        <v>40322</v>
      </c>
    </row>
    <row r="11" spans="1:2">
      <c r="A11" t="s">
        <v>19</v>
      </c>
      <c r="B11" s="1">
        <v>40334</v>
      </c>
    </row>
    <row r="12" spans="1:2">
      <c r="A12" t="s">
        <v>5</v>
      </c>
      <c r="B12" s="1">
        <v>40536</v>
      </c>
    </row>
    <row r="13" spans="1:2">
      <c r="A13" t="s">
        <v>6</v>
      </c>
      <c r="B13" s="1">
        <v>40537</v>
      </c>
    </row>
    <row r="14" spans="1:2">
      <c r="A14" t="s">
        <v>7</v>
      </c>
      <c r="B14" s="1">
        <v>40538</v>
      </c>
    </row>
    <row r="15" spans="1:2">
      <c r="A15" t="s">
        <v>8</v>
      </c>
      <c r="B15" s="1">
        <v>40543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Persondata</vt:lpstr>
      <vt:lpstr>Fast arbejdstid</vt:lpstr>
      <vt:lpstr>Januar</vt:lpstr>
      <vt:lpstr>Februar</vt:lpstr>
      <vt:lpstr>Marts</vt:lpstr>
      <vt:lpstr>Arbejdsdage</vt:lpstr>
      <vt:lpstr>Helligdg 2010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Helge</dc:creator>
  <cp:lastModifiedBy>Helge</cp:lastModifiedBy>
  <cp:lastPrinted>2008-12-02T16:58:41Z</cp:lastPrinted>
  <dcterms:created xsi:type="dcterms:W3CDTF">2008-12-01T11:02:35Z</dcterms:created>
  <dcterms:modified xsi:type="dcterms:W3CDTF">2009-01-22T15:27:41Z</dcterms:modified>
</cp:coreProperties>
</file>